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66925"/>
  <mc:AlternateContent xmlns:mc="http://schemas.openxmlformats.org/markup-compatibility/2006">
    <mc:Choice Requires="x15">
      <x15ac:absPath xmlns:x15ac="http://schemas.microsoft.com/office/spreadsheetml/2010/11/ac" url="https://sandialabs-my.sharepoint.com/personal/cjdelke_sandia_gov/Documents/SmartMAP/Curve/"/>
    </mc:Choice>
  </mc:AlternateContent>
  <xr:revisionPtr revIDLastSave="1379" documentId="11_E60897F41BE170836B02CE998F75CCDC64E183C8" xr6:coauthVersionLast="47" xr6:coauthVersionMax="47" xr10:uidLastSave="{A816F9EA-8ED7-49B4-A82C-48DD9E1557AB}"/>
  <bookViews>
    <workbookView xWindow="-110" yWindow="-110" windowWidth="38620" windowHeight="21100" activeTab="1" xr2:uid="{00000000-000D-0000-FFFF-FFFF00000000}"/>
  </bookViews>
  <sheets>
    <sheet name="Instructions" sheetId="5" r:id="rId1"/>
    <sheet name="Curve Fit Uncertainty" sheetId="1" r:id="rId2"/>
    <sheet name="Examples" sheetId="4" r:id="rId3"/>
    <sheet name="Lookup" sheetId="2" state="hidden" r:id="rId4"/>
    <sheet name="Formula Reference" sheetId="3" state="hidden" r:id="rId5"/>
  </sheets>
  <definedNames>
    <definedName name="Coefficients">'Curve Fit Uncertainty'!$J$10:$M$10</definedName>
    <definedName name="Covariance">'Curve Fit Uncertainty'!$J$14:$M$17</definedName>
    <definedName name="CoverageFactor">'Curve Fit Uncertainty'!$J$23</definedName>
    <definedName name="DEL" comment="Compute delta used in Gauss-Newton method.">_xlfn.LAMBDA(_xlpm.x,_xlpm.y,_xlpm.uy,_xlpm.p,_xlpm.func,_xlpm.func_jac,     _xlfn.LET(_xlpm.fx, NONBLANK(_xlpm.x),         _xlpm.fy, NONBLANK(_xlpm.y),         _xlpm.j, _xlpm.func_jac(_xlpm.fx, _xlpm.p),         _xlpm.jt, TRANSPOSE(_xlpm.j),         _xlpm.r, _xlpm.fy-_xlpm.func(_xlpm.fx, _xlpm.p),         _xlpm.sigma, _xlfn.MAP(_xlfn.SEQUENCE(COUNTA(_xlpm.fy)), _xlfn.LAMBDA(_xlpm.k, IF(INDEX(_xlpm.uy,_xlpm.k)="", 1, 1/INDEX(_xlpm.uy,_xlpm.k)^2))),         _xlpm.w, DIAG(_xlpm.sigma),         _xlpm.minv, MINVERSE(MMULT(MMULT(_xlpm.jt, _xlpm.w), _xlpm.j)),         _xlpm.delta1, TRANSPOSE(MMULT(MMULT(_xlpm.jt, _xlpm.w), _xlpm.r)),         MMULT(_xlpm.delta1, _xlpm.minv)     ) )</definedName>
    <definedName name="DIAG" comment="Convert a Vector to a diagonal Matrix or vice versa, using the kth diagonal.">_xlfn.LAMBDA(_xlpm.array,_xlop.k, _xlfn.LET(_xlpm.doc,"https://www.vertex42.com/lambda/diag.html",     _xlpm.version,"1/2/2026 - Added [k] option",     _xlpm.nR, ROWS(_xlpm.array),     _xlpm.nC, COLUMNS(_xlpm.array),     _xlpm.k, IF(_xlfn.ISOMITTED(_xlpm.k),0,_xlpm.k),     _xlpm.isVector, OR(_xlpm.nR=1, _xlpm.nC=1),     IF(_xlpm.isVector,         _xlfn.LET(             _xlpm.v, _xlfn.TOCOL(_xlpm.array),             _xlpm.nV, ROWS(_xlpm.v),             _xlpm.m, _xlpm.nV+ABS(_xlpm.k),             _xlfn.MAKEARRAY(_xlpm.m,_xlpm.m,_xlfn.LAMBDA(_xlpm.i,_xlpm.j,                 IF( _xlpm.j-_xlpm.i = _xlpm.k,                     _xlfn.LET(_xlpm.p, IF(_xlpm.k&gt;=0,_xlpm.i,_xlpm.j),                         IF(AND(_xlpm.p&gt;=1,_xlpm.p&lt;=_xlpm.nV),INDEX(_xlpm.v,_xlpm.p),0)                     ),                     0                 )             ))         ),         _xlfn.LET(             _xlpm.nK, IF(_xlpm.k&gt;=0, MAX(0, MIN(_xlpm.nR, _xlpm.nC-_xlpm.k)), MAX(0, MIN(_xlpm.nR+_xlpm.k, _xlpm.nC))),             _xlpm.i_0, IF(_xlpm.k&gt;=0,1,1-_xlpm.k),             _xlpm.j_0, IF(_xlpm.k&gt;=0,1+_xlpm.k,1),             IF(_xlpm.nK=0, NA(),                 _xlfn.MAKEARRAY(_xlpm.nK,1,_xlfn.LAMBDA(_xlpm.t,_xlpm._,INDEX(_xlpm.array,_xlpm.i_0+_xlpm.t-1,_xlpm.j_0+_xlpm.t-1)))             )         )     ) ))</definedName>
    <definedName name="FIT_COVARIANCE" comment="Calculate covariance of fit parameters">_xlfn.LAMBDA(_xlpm.x,_xlpm.y,_xlpm.uy,_xlpm.p,_xlpm.resid,_xlpm.func,_xlpm.func_jac,     _xlfn.LET(_xlpm.x, NONBLANK(_xlpm.x),         _xlpm.y, NONBLANK(_xlpm.y),         _xlpm.j, _xlpm.func_jac(_xlpm.x, _xlpm.p),         _xlpm.jt, TRANSPOSE(_xlpm.j),         IF(SUM(_xlpm.uy)=0, _xlfn.LET(             _xlpm.c, MINVERSE(MMULT(_xlpm.jt, _xlpm.j)),             _xlpm.n, COUNTA(_xlpm.x),             _xlpm.m, COUNTA(_xlpm.p),             _xlpm.mse, SUM(IFERROR(_xlfn.MAP(_xlpm.resid, _xlfn.LAMBDA(_xlpm.k, _xlpm.k^2)), 0)) / (_xlpm.n-_xlpm.m),             _xlpm.c*_xlpm.mse             ),             _xlfn.LET(_xlpm.sigma, _xlfn.MAP(_xlfn.SEQUENCE(COUNTA(_xlpm.y)), _xlfn.LAMBDA(_xlpm.k, IF(INDEX(_xlpm.uy,_xlpm.k)="", 1, INDEX(_xlpm.uy,_xlpm.k)^2))),                 _xlpm.w, MINVERSE(DIAG(_xlpm.sigma)),                 MINVERSE(MMULT(MMULT(_xlpm.jt, _xlpm.w), _xlpm.j))             )         )     ) )</definedName>
    <definedName name="GAUSSNEWTON" comment="Gauss-Newton Method for fitting a curve">_xlfn.LAMBDA(_xlpm.x,_xlpm.y,_xlpm.uy,_xlpm.func,_xlpm.func_jac,_xlpm.guess,     _xlfn.LET(_xlpm.iterations, 20,         _xlpm.initial, _xlpm.guess,         _xlpm.loop, _xlfn.REDUCE(_xlpm.initial, _xlfn.SEQUENCE(_xlpm.iterations), _xlfn.LAMBDA(_xlpm.acc,_xlpm.i,             _xlfn.LET(                 _xlpm.coeffs, INDEX(_xlpm.acc, _xlpm.i-1),                 _xlpm.b, DEL(_xlpm.x, _xlpm.y, _xlpm.uy, TRANSPOSE(_xlpm.coeffs), _xlpm.func, _xlpm.func_jac),                 _xlfn.VSTACK(_xlpm.acc, (_xlpm.coeffs-_xlpm.b))             )         )),         INDEX(_xlpm.loop, ROWS(_xlpm.loop)-1)     ) )</definedName>
    <definedName name="Guess">'Curve Fit Uncertainty'!$J$6:$M$6</definedName>
    <definedName name="LevelConfidence">'Curve Fit Uncertainty'!$J$5</definedName>
    <definedName name="LINSPACE" comment="Create a vector on interval [start,end] with n linearly spaced points">_xlfn.LAMBDA(_xlpm.start,_xlpm.end,_xlpm.n, _xlfn.LET(_xlpm.doc,"https://www.vertex42.com/lambda/linspace.html",     _xlfn.SEQUENCE(_xlpm.n,1,_xlpm.start,(_xlpm.end-_xlpm.start)/(_xlpm.n-1)) ))</definedName>
    <definedName name="MODEL" comment="Get LAMBDA for the fit model">_xlfn.LAMBDA(_xlpm.name,  IF(_xlpm.name="Line", MODEL_LINE,   IF(_xlpm.name="Quadratic", MODEL_QUAD,    IF(_xlpm.name="Cubic", MODEL_CUBIC,     IF(_xlpm.name="Exponential", MODEL_EXP,      IF(_xlpm.name="Damped Sine", MODEL_DSINE, NA()))))) )</definedName>
    <definedName name="MODEL_CUBIC" comment="Cubic curve fit model: y = ax^3 + bx^2 + cx + d">_xlfn.LAMBDA(_xlpm.x,_xlpm.p, _xlpm.x^3*INDEX(_xlpm.p,1) + _xlpm.x^2*INDEX(_xlpm.p,2) + _xlpm.x*INDEX(_xlpm.p,3) + INDEX(_xlpm.p,4) )</definedName>
    <definedName name="MODEL_CUBIC_JAC" comment="Jacobian of cubic curve fit model">_xlfn.LAMBDA(_xlpm.x,_xlpm.p, _xlfn.HSTACK(     _xlfn.MAP(_xlpm.x, _xlfn.LAMBDA(_xlpm.k, -(_xlpm.k^3))),     _xlfn.MAP(_xlpm.x, _xlfn.LAMBDA(_xlpm.k, -(_xlpm.k^2))),     _xlfn.MAP(_xlpm.x, _xlfn.LAMBDA(_xlpm.k, -_xlpm.k)),     _xlfn.MAP(_xlpm.x, _xlfn.LAMBDA(_xlpm.k, -1)) ))</definedName>
    <definedName name="MODEL_DSINE" comment="Damped sine curve fit model: y = a*exp(-x/b)*sin(x*c)">_xlfn.LAMBDA(_xlpm.x,_xlpm.p, _xlfn.LET(   _xlpm.a, INDEX(_xlpm.p,1),   _xlpm.b, INDEX(_xlpm.p,2),   _xlpm.c, INDEX(_xlpm.p,3),   _xlpm.a*EXP(-_xlpm.x/_xlpm.b)*SIN(_xlpm.c*_xlpm.x) ))</definedName>
    <definedName name="MODEL_DSINE_JAC" comment="Jacobian of damped sine fit model">_xlfn.LAMBDA(_xlpm.x,_xlpm.p,   _xlfn.LET(     _xlpm.a, INDEX(_xlpm.p,1),     _xlpm.b, INDEX(_xlpm.p,2),     _xlpm.c, INDEX(_xlpm.p,3),     _xlfn.HSTACK(       _xlfn.MAP(_xlpm.x, _xlfn.LAMBDA(_xlpm.k, -EXP(-_xlpm.k/_xlpm.b)*SIN(_xlpm.c*_xlpm.k))),       _xlfn.MAP(_xlpm.x, _xlfn.LAMBDA(_xlpm.k, -_xlpm.a*_xlpm.k/_xlpm.b^2*(EXP(-_xlpm.k/_xlpm.b)*SIN(_xlpm.c*_xlpm.k)))),       _xlfn.MAP(_xlpm.x, _xlfn.LAMBDA(_xlpm.k, -_xlpm.a*_xlpm.k*EXP(-_xlpm.k/_xlpm.b)*COS(_xlpm.c*_xlpm.k)))     )   ) )</definedName>
    <definedName name="MODEL_EXP" comment="Exponential decay curve fit model: y = a*exp(-x/b)">_xlfn.LAMBDA(_xlpm.x,_xlpm.p,   INDEX(_xlpm.p,1) * EXP(-_xlpm.x/INDEX(_xlpm.p,2)) )</definedName>
    <definedName name="MODEL_EXP_JAC" comment="Jacobian of exponential curve fit model">_xlfn.LAMBDA(_xlpm.x,_xlpm.p, _xlfn.LET(   _xlpm.b, INDEX(_xlpm.p,2),   _xlpm.a, INDEX(_xlpm.p,1),   _xlfn.HSTACK(     _xlfn.MAP(_xlpm.x, _xlfn.LAMBDA(_xlpm.k, -EXP(-_xlpm.k/_xlpm.b))),     _xlfn.MAP(_xlpm.x, _xlfn.LAMBDA(_xlpm.k, -_xlpm.a*_xlpm.k/_xlpm.b^2*EXP(-_xlpm.k/_xlpm.b)))   ) ))</definedName>
    <definedName name="MODEL_LINE" comment="Curve fit line model y = a*x + b">_xlfn.LAMBDA(_xlpm.x,_xlpm.p, _xlpm.x*INDEX(_xlpm.p,1) + INDEX(_xlpm.p,2))</definedName>
    <definedName name="MODEL_LINE_JAC" comment="Jacobian of line fit model">_xlfn.LAMBDA(_xlpm.x,_xlpm.p, _xlfn.HSTACK(_xlfn.MAP(_xlpm.x, _xlfn.LAMBDA(_xlpm.k, -_xlpm.k)), _xlfn.MAP(_xlpm.x, _xlfn.LAMBDA(_xlpm.k, -1))))</definedName>
    <definedName name="MODEL_QUAD" comment="Quadratic curve fit model: y = ax^2 + bx + c">_xlfn.LAMBDA(_xlpm.x,_xlpm.p, _xlpm.x^2*INDEX(_xlpm.p,1) + _xlpm.x*INDEX(_xlpm.p,2) + INDEX(_xlpm.p,3) )</definedName>
    <definedName name="MODEL_QUAD_JAC" comment="Jacobian of quadratic fit model">_xlfn.LAMBDA(_xlpm.x,_xlpm.p, _xlfn.HSTACK(_xlfn.MAP(_xlpm.x, _xlfn.LAMBDA(_xlpm.k, -(_xlpm.k^2))), _xlfn.MAP(_xlpm.x, _xlfn.LAMBDA(_xlpm.k, -_xlpm.k)), _xlfn.MAP(_xlpm.x, _xlfn.LAMBDA(_xlpm.k, -1))) )</definedName>
    <definedName name="MODELFORMULA" comment="Get a string equation for the fit formula.">_xlfn.LAMBDA(_xlpm.name,     _xlfn.IFS(_xlpm.name="Line", "a*x + b",         _xlpm.name="Quadratic", "a*x^2 + b*x + c",         _xlpm.name="Cubic", "a*x^3 + b*x^2 + c*x + d",         _xlpm.name="Exponential", "a*exp(-x/b)",         _xlpm.name="Damped Sine", "a*exp(-x/b)*sin(c*x)",         TRUE, ""     ) )</definedName>
    <definedName name="MODELJACOBIAN" comment="Get Jacobian function for the fit model.">_xlfn.LAMBDA(_xlpm.name,  IF(_xlpm.name="Line", MODEL_LINE_JAC,   IF(_xlpm.name="Quadratic", MODEL_QUAD_JAC,    IF(_xlpm.name="Cubic", MODEL_CUBIC_JAC,     IF(_xlpm.name="Exponential", MODEL_EXP_JAC,      IF(_xlpm.name="Damped Sine", MODEL_DSINE_JAC, NA()))))) )</definedName>
    <definedName name="ModelName">'Curve Fit Uncertainty'!$J$4</definedName>
    <definedName name="MODELNPARAMS" comment="Number of fit parameters for the model">_xlfn.LAMBDA(_xlpm.name,     _xlfn.IFS(_xlpm.name="Line", 2,         _xlpm.name="Quadratic", 3,         _xlpm.name="Cubic", 4,         _xlpm.name="Exponential", 2,         _xlpm.name="Damped Sine", 3,         TRUE, 2     ) )</definedName>
    <definedName name="NONBLANK" comment="Remove non-blank elements from the array">_xlfn.LAMBDA(_xlpm.array,     _xlfn._xlws.FILTER(_xlpm.array, _xlpm.array&lt;&gt;"") )</definedName>
    <definedName name="ONES" comment="Create a matrix of 1s that is the same size as the array or size m x n.">_xlfn.LAMBDA(_xlpm.m_rows,_xlop.n_columns, _xlfn.LET(_xlpm.doc,"https://www.vertex42.com/lambda/ones-and-zeros.html",     _xlpm.rows,ROWS(_xlpm.m_rows),_xlpm.cols,COLUMNS(_xlpm.m_rows),     IF(OR(_xlpm.rows&gt;1,_xlpm.cols&gt;1),         _xlfn.SEQUENCE(_xlpm.rows,_xlpm.cols,1,0),         IF(_xlfn.ISOMITTED(_xlpm.n_columns),             _xlfn.SEQUENCE(_xlpm.m_rows,1,1,0),             _xlfn.SEQUENCE(_xlpm.m_rows,_xlpm.n_columns,1,0)         )     ) ))</definedName>
    <definedName name="StdUncert">'Curve Fit Uncertainty'!$J$11:$M$11</definedName>
    <definedName name="Syx">'Curve Fit Uncertainty'!$J$22</definedName>
    <definedName name="UCONF" comment="Confidence band at x">_xlfn.LAMBDA(_xlpm.x,_xlpm.p,_xlpm.cov,_xlpm.func_jac,     _xlfn.LET(_xlpm.x, NONBLANK(_xlpm.x),         _xlpm.j, _xlpm.func_jac(_xlpm.x, _xlpm.p),         _xlpm.n, COUNTA(_xlpm.p),         _xlpm.cov, _xlfn.TAKE(_xlpm.cov, _xlpm.n, _xlpm.n),         _xlfn.BYROW(_xlpm.j,             _xlfn.LAMBDA(_xlpm.ji,                 _xlfn.LET(_xlpm.delf, TRANSPOSE(_xlpm.ji),                     _xlpm.mm, MMULT(MMULT(TRANSPOSE(_xlpm.delf), _xlpm.cov), _xlpm.delf),                     SQRT(_xlpm.mm)                 )             )         )     ) )</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1" l="1" a="1"/>
  <c r="J10" i="1" s="1"/>
  <c r="V4" i="1" s="1" a="1"/>
  <c r="V4" i="1" s="1"/>
  <c r="J19" i="1" a="1"/>
  <c r="J19"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27" i="1" a="1"/>
  <c r="F27" i="1" s="1"/>
  <c r="F28" i="1" a="1"/>
  <c r="F28" i="1" s="1"/>
  <c r="F29" i="1" a="1"/>
  <c r="F29" i="1" s="1"/>
  <c r="F30" i="1" a="1"/>
  <c r="F30" i="1" s="1"/>
  <c r="F31" i="1" a="1"/>
  <c r="F31" i="1" s="1"/>
  <c r="F32" i="1" a="1"/>
  <c r="F32" i="1" s="1"/>
  <c r="F33" i="1" a="1"/>
  <c r="F33" i="1" s="1"/>
  <c r="F34" i="1" a="1"/>
  <c r="F34" i="1" s="1"/>
  <c r="F35" i="1" a="1"/>
  <c r="F35" i="1" s="1"/>
  <c r="F36" i="1" a="1"/>
  <c r="F36" i="1" s="1"/>
  <c r="F37" i="1" a="1"/>
  <c r="F37" i="1" s="1"/>
  <c r="F38" i="1" a="1"/>
  <c r="F38" i="1" s="1"/>
  <c r="F39" i="1" a="1"/>
  <c r="F39" i="1" s="1"/>
  <c r="F40" i="1" a="1"/>
  <c r="F40" i="1" s="1"/>
  <c r="F41" i="1" a="1"/>
  <c r="F41" i="1" s="1"/>
  <c r="F42" i="1" a="1"/>
  <c r="F42" i="1" s="1"/>
  <c r="F43" i="1" a="1"/>
  <c r="F43" i="1" s="1"/>
  <c r="F44" i="1" a="1"/>
  <c r="F44" i="1" s="1"/>
  <c r="F45" i="1" a="1"/>
  <c r="F45" i="1" s="1"/>
  <c r="F46" i="1" a="1"/>
  <c r="F46" i="1" s="1"/>
  <c r="F47" i="1" a="1"/>
  <c r="F47" i="1" s="1"/>
  <c r="F48" i="1" a="1"/>
  <c r="F48" i="1" s="1"/>
  <c r="F49" i="1" a="1"/>
  <c r="F49" i="1" s="1"/>
  <c r="F50" i="1" a="1"/>
  <c r="F50" i="1" s="1"/>
  <c r="F51" i="1" a="1"/>
  <c r="F51" i="1" s="1"/>
  <c r="F52" i="1" a="1"/>
  <c r="F52" i="1" s="1"/>
  <c r="F53" i="1" a="1"/>
  <c r="F53" i="1" s="1"/>
  <c r="F54" i="1" a="1"/>
  <c r="F54" i="1" s="1"/>
  <c r="F55" i="1" a="1"/>
  <c r="F55" i="1" s="1"/>
  <c r="F56" i="1" a="1"/>
  <c r="F56" i="1" s="1"/>
  <c r="F57" i="1" a="1"/>
  <c r="F57" i="1" s="1"/>
  <c r="F58" i="1" a="1"/>
  <c r="F58" i="1" s="1"/>
  <c r="F59" i="1" a="1"/>
  <c r="F59" i="1" s="1"/>
  <c r="F60" i="1" a="1"/>
  <c r="F60" i="1" s="1"/>
  <c r="F61" i="1" a="1"/>
  <c r="F61" i="1" s="1"/>
  <c r="F62" i="1" a="1"/>
  <c r="F62" i="1" s="1"/>
  <c r="F63" i="1" a="1"/>
  <c r="F63" i="1" s="1"/>
  <c r="F64" i="1" a="1"/>
  <c r="F64" i="1" s="1"/>
  <c r="F65" i="1" a="1"/>
  <c r="F65" i="1" s="1"/>
  <c r="F66" i="1" a="1"/>
  <c r="F66" i="1" s="1"/>
  <c r="F67" i="1" a="1"/>
  <c r="F67" i="1" s="1"/>
  <c r="F68" i="1" a="1"/>
  <c r="F68" i="1" s="1"/>
  <c r="F69" i="1" a="1"/>
  <c r="F69" i="1" s="1"/>
  <c r="F70" i="1" a="1"/>
  <c r="F70" i="1" s="1"/>
  <c r="F71" i="1" a="1"/>
  <c r="F71" i="1" s="1"/>
  <c r="F72" i="1" a="1"/>
  <c r="F72" i="1" s="1"/>
  <c r="F73" i="1" a="1"/>
  <c r="F73" i="1" s="1"/>
  <c r="F74" i="1" a="1"/>
  <c r="F74" i="1" s="1"/>
  <c r="F75" i="1" a="1"/>
  <c r="F75" i="1" s="1"/>
  <c r="F76" i="1" a="1"/>
  <c r="F76" i="1" s="1"/>
  <c r="F77" i="1" a="1"/>
  <c r="F77" i="1" s="1"/>
  <c r="F78" i="1" a="1"/>
  <c r="F78" i="1" s="1"/>
  <c r="F79" i="1" a="1"/>
  <c r="F79" i="1" s="1"/>
  <c r="F80" i="1" a="1"/>
  <c r="F80" i="1" s="1"/>
  <c r="F81" i="1" a="1"/>
  <c r="F81" i="1" s="1"/>
  <c r="F82" i="1" a="1"/>
  <c r="F82" i="1" s="1"/>
  <c r="F83" i="1" a="1"/>
  <c r="F83" i="1" s="1"/>
  <c r="F84" i="1" a="1"/>
  <c r="F84" i="1" s="1"/>
  <c r="F85" i="1" a="1"/>
  <c r="F85" i="1" s="1"/>
  <c r="F86" i="1" a="1"/>
  <c r="F86" i="1" s="1"/>
  <c r="F87" i="1" a="1"/>
  <c r="F87" i="1" s="1"/>
  <c r="F88" i="1" a="1"/>
  <c r="F88" i="1" s="1"/>
  <c r="F89" i="1" a="1"/>
  <c r="F89" i="1" s="1"/>
  <c r="F90" i="1" a="1"/>
  <c r="F90" i="1" s="1"/>
  <c r="F91" i="1" a="1"/>
  <c r="F91" i="1" s="1"/>
  <c r="F92" i="1" a="1"/>
  <c r="F92" i="1" s="1"/>
  <c r="F93" i="1" a="1"/>
  <c r="F93" i="1" s="1"/>
  <c r="F94" i="1" a="1"/>
  <c r="F94" i="1" s="1"/>
  <c r="F95" i="1" a="1"/>
  <c r="F95" i="1" s="1"/>
  <c r="F96" i="1" a="1"/>
  <c r="F96" i="1" s="1"/>
  <c r="F97" i="1" a="1"/>
  <c r="F97" i="1" s="1"/>
  <c r="F98" i="1" a="1"/>
  <c r="F98" i="1" s="1"/>
  <c r="F99" i="1" a="1"/>
  <c r="F99" i="1" s="1"/>
  <c r="F100" i="1" a="1"/>
  <c r="F100" i="1" s="1"/>
  <c r="F101" i="1" a="1"/>
  <c r="F101" i="1" s="1"/>
  <c r="F102" i="1" a="1"/>
  <c r="F102" i="1" s="1"/>
  <c r="F103" i="1" a="1"/>
  <c r="F103" i="1" s="1"/>
  <c r="F104" i="1" a="1"/>
  <c r="F104" i="1" s="1"/>
  <c r="F105" i="1" a="1"/>
  <c r="F105" i="1" s="1"/>
  <c r="F106" i="1" a="1"/>
  <c r="F106" i="1" s="1"/>
  <c r="F107" i="1" a="1"/>
  <c r="F107" i="1" s="1"/>
  <c r="F108" i="1" a="1"/>
  <c r="F108" i="1" s="1"/>
  <c r="F109" i="1" a="1"/>
  <c r="F109" i="1" s="1"/>
  <c r="F110" i="1" a="1"/>
  <c r="F110" i="1" s="1"/>
  <c r="F111" i="1" a="1"/>
  <c r="F111" i="1" s="1"/>
  <c r="F112" i="1" a="1"/>
  <c r="F112" i="1" s="1"/>
  <c r="F113" i="1" a="1"/>
  <c r="F113" i="1" s="1"/>
  <c r="F114" i="1" a="1"/>
  <c r="F114" i="1" s="1"/>
  <c r="F115" i="1" a="1"/>
  <c r="F115" i="1" s="1"/>
  <c r="F116" i="1" a="1"/>
  <c r="F116" i="1" s="1"/>
  <c r="F117" i="1" a="1"/>
  <c r="F117" i="1" s="1"/>
  <c r="F118" i="1" a="1"/>
  <c r="F118" i="1" s="1"/>
  <c r="F119" i="1" a="1"/>
  <c r="F119" i="1" s="1"/>
  <c r="F120" i="1" a="1"/>
  <c r="F120" i="1" s="1"/>
  <c r="F121" i="1" a="1"/>
  <c r="F121" i="1" s="1"/>
  <c r="F122" i="1" a="1"/>
  <c r="F122" i="1" s="1"/>
  <c r="F123" i="1" a="1"/>
  <c r="F123" i="1" s="1"/>
  <c r="F124" i="1" a="1"/>
  <c r="F124" i="1" s="1"/>
  <c r="F125" i="1" a="1"/>
  <c r="F125" i="1" s="1"/>
  <c r="F126" i="1" a="1"/>
  <c r="F126" i="1" s="1"/>
  <c r="F127" i="1" a="1"/>
  <c r="F127" i="1" s="1"/>
  <c r="F128" i="1" a="1"/>
  <c r="F128" i="1" s="1"/>
  <c r="F129" i="1" a="1"/>
  <c r="F129" i="1" s="1"/>
  <c r="F130" i="1" a="1"/>
  <c r="F130" i="1" s="1"/>
  <c r="F131" i="1" a="1"/>
  <c r="F131" i="1" s="1"/>
  <c r="F132" i="1" a="1"/>
  <c r="F132" i="1" s="1"/>
  <c r="F133" i="1" a="1"/>
  <c r="F133" i="1" s="1"/>
  <c r="F134" i="1" a="1"/>
  <c r="F134" i="1" s="1"/>
  <c r="F135" i="1" a="1"/>
  <c r="F135" i="1" s="1"/>
  <c r="F136" i="1" a="1"/>
  <c r="F136" i="1" s="1"/>
  <c r="F137" i="1" a="1"/>
  <c r="F137" i="1" s="1"/>
  <c r="F138" i="1" a="1"/>
  <c r="F138" i="1" s="1"/>
  <c r="F139" i="1" a="1"/>
  <c r="F139" i="1" s="1"/>
  <c r="F140" i="1" a="1"/>
  <c r="F140" i="1" s="1"/>
  <c r="F141" i="1" a="1"/>
  <c r="F141" i="1" s="1"/>
  <c r="F142" i="1" a="1"/>
  <c r="F142" i="1" s="1"/>
  <c r="F143" i="1" a="1"/>
  <c r="F143" i="1" s="1"/>
  <c r="F144" i="1" a="1"/>
  <c r="F144" i="1" s="1"/>
  <c r="F145" i="1" a="1"/>
  <c r="F145" i="1" s="1"/>
  <c r="F146" i="1" a="1"/>
  <c r="F146" i="1" s="1"/>
  <c r="F147" i="1" a="1"/>
  <c r="F147" i="1" s="1"/>
  <c r="F148" i="1" a="1"/>
  <c r="F148" i="1" s="1"/>
  <c r="F149" i="1" a="1"/>
  <c r="F149" i="1" s="1"/>
  <c r="F150" i="1" a="1"/>
  <c r="F150" i="1" s="1"/>
  <c r="F151" i="1" a="1"/>
  <c r="F151" i="1" s="1"/>
  <c r="F152" i="1" a="1"/>
  <c r="F152" i="1" s="1"/>
  <c r="F153" i="1" a="1"/>
  <c r="F153" i="1" s="1"/>
  <c r="F154" i="1" a="1"/>
  <c r="F154" i="1" s="1"/>
  <c r="F155" i="1" a="1"/>
  <c r="F155" i="1" s="1"/>
  <c r="F156" i="1" a="1"/>
  <c r="F156" i="1" s="1"/>
  <c r="F157" i="1" a="1"/>
  <c r="F157" i="1" s="1"/>
  <c r="F158" i="1" a="1"/>
  <c r="F158" i="1" s="1"/>
  <c r="F159" i="1" a="1"/>
  <c r="F159" i="1" s="1"/>
  <c r="F160" i="1" a="1"/>
  <c r="F160" i="1" s="1"/>
  <c r="F161" i="1" a="1"/>
  <c r="F161" i="1" s="1"/>
  <c r="F162" i="1" a="1"/>
  <c r="F162" i="1" s="1"/>
  <c r="F163" i="1" a="1"/>
  <c r="F163" i="1" s="1"/>
  <c r="F164" i="1" a="1"/>
  <c r="F164" i="1" s="1"/>
  <c r="F165" i="1" a="1"/>
  <c r="F165" i="1" s="1"/>
  <c r="F166" i="1" a="1"/>
  <c r="F166" i="1" s="1"/>
  <c r="F167" i="1" a="1"/>
  <c r="F167" i="1" s="1"/>
  <c r="F168" i="1" a="1"/>
  <c r="F168" i="1" s="1"/>
  <c r="F169" i="1" a="1"/>
  <c r="F169" i="1" s="1"/>
  <c r="F170" i="1" a="1"/>
  <c r="F170" i="1" s="1"/>
  <c r="F171" i="1" a="1"/>
  <c r="F171" i="1" s="1"/>
  <c r="F172" i="1" a="1"/>
  <c r="F172" i="1" s="1"/>
  <c r="F173" i="1" a="1"/>
  <c r="F173" i="1" s="1"/>
  <c r="F174" i="1" a="1"/>
  <c r="F174" i="1" s="1"/>
  <c r="F175" i="1" a="1"/>
  <c r="F175" i="1" s="1"/>
  <c r="F176" i="1" a="1"/>
  <c r="F176" i="1" s="1"/>
  <c r="F177" i="1" a="1"/>
  <c r="F177" i="1" s="1"/>
  <c r="F178" i="1" a="1"/>
  <c r="F178" i="1" s="1"/>
  <c r="F179" i="1" a="1"/>
  <c r="F179" i="1" s="1"/>
  <c r="F180" i="1" a="1"/>
  <c r="F180" i="1" s="1"/>
  <c r="F181" i="1" a="1"/>
  <c r="F181" i="1" s="1"/>
  <c r="F182" i="1" a="1"/>
  <c r="F182" i="1" s="1"/>
  <c r="F183" i="1" a="1"/>
  <c r="F183" i="1" s="1"/>
  <c r="F184" i="1" a="1"/>
  <c r="F184" i="1" s="1"/>
  <c r="F185" i="1" a="1"/>
  <c r="F185" i="1" s="1"/>
  <c r="F186" i="1" a="1"/>
  <c r="F186" i="1" s="1"/>
  <c r="F187" i="1" a="1"/>
  <c r="F187" i="1" s="1"/>
  <c r="F188" i="1" a="1"/>
  <c r="F188" i="1" s="1"/>
  <c r="F189" i="1" a="1"/>
  <c r="F189" i="1" s="1"/>
  <c r="F190" i="1" a="1"/>
  <c r="F190" i="1" s="1"/>
  <c r="F191" i="1" a="1"/>
  <c r="F191" i="1" s="1"/>
  <c r="F192" i="1" a="1"/>
  <c r="F192" i="1" s="1"/>
  <c r="F193" i="1" a="1"/>
  <c r="F193" i="1" s="1"/>
  <c r="F194" i="1" a="1"/>
  <c r="F194" i="1" s="1"/>
  <c r="F195" i="1" a="1"/>
  <c r="F195" i="1" s="1"/>
  <c r="F196" i="1" a="1"/>
  <c r="F196" i="1" s="1"/>
  <c r="F197" i="1" a="1"/>
  <c r="F197" i="1" s="1"/>
  <c r="F198" i="1" a="1"/>
  <c r="F198" i="1" s="1"/>
  <c r="F199" i="1" a="1"/>
  <c r="F199" i="1" s="1"/>
  <c r="F200" i="1" a="1"/>
  <c r="F200" i="1" s="1"/>
  <c r="F201" i="1" a="1"/>
  <c r="F201" i="1" s="1"/>
  <c r="F202" i="1" a="1"/>
  <c r="F202" i="1" s="1"/>
  <c r="F203" i="1" a="1"/>
  <c r="F203" i="1" s="1"/>
  <c r="F204" i="1" a="1"/>
  <c r="F204" i="1" s="1"/>
  <c r="F205" i="1" a="1"/>
  <c r="F205" i="1" s="1"/>
  <c r="F206" i="1" a="1"/>
  <c r="F206" i="1" s="1"/>
  <c r="F207" i="1" a="1"/>
  <c r="F207" i="1" s="1"/>
  <c r="F208" i="1" a="1"/>
  <c r="F208" i="1" s="1"/>
  <c r="F209" i="1" a="1"/>
  <c r="F209" i="1" s="1"/>
  <c r="F210" i="1" a="1"/>
  <c r="F210" i="1" s="1"/>
  <c r="F211" i="1" a="1"/>
  <c r="F211" i="1" s="1"/>
  <c r="F212" i="1" a="1"/>
  <c r="F212" i="1" s="1"/>
  <c r="F213" i="1" a="1"/>
  <c r="F213" i="1" s="1"/>
  <c r="F214" i="1" a="1"/>
  <c r="F214" i="1" s="1"/>
  <c r="F215" i="1" a="1"/>
  <c r="F215" i="1" s="1"/>
  <c r="F216" i="1" a="1"/>
  <c r="F216" i="1" s="1"/>
  <c r="F217" i="1" a="1"/>
  <c r="F217" i="1" s="1"/>
  <c r="F218" i="1" a="1"/>
  <c r="F218" i="1" s="1"/>
  <c r="F219" i="1" a="1"/>
  <c r="F219" i="1" s="1"/>
  <c r="F220" i="1" a="1"/>
  <c r="F220" i="1" s="1"/>
  <c r="F221" i="1" a="1"/>
  <c r="F221" i="1" s="1"/>
  <c r="F222" i="1" a="1"/>
  <c r="F222" i="1" s="1"/>
  <c r="F223" i="1" a="1"/>
  <c r="F223" i="1" s="1"/>
  <c r="F224" i="1" a="1"/>
  <c r="F224" i="1" s="1"/>
  <c r="F225" i="1" a="1"/>
  <c r="F225" i="1" s="1"/>
  <c r="F226" i="1" a="1"/>
  <c r="F226" i="1" s="1"/>
  <c r="F227" i="1" a="1"/>
  <c r="F227" i="1" s="1"/>
  <c r="F228" i="1" a="1"/>
  <c r="F228" i="1" s="1"/>
  <c r="F229" i="1" a="1"/>
  <c r="F229" i="1" s="1"/>
  <c r="F230" i="1" a="1"/>
  <c r="F230" i="1" s="1"/>
  <c r="F231" i="1" a="1"/>
  <c r="F231" i="1" s="1"/>
  <c r="F232" i="1" a="1"/>
  <c r="F232" i="1" s="1"/>
  <c r="F233" i="1" a="1"/>
  <c r="F233" i="1" s="1"/>
  <c r="F234" i="1" a="1"/>
  <c r="F234" i="1" s="1"/>
  <c r="F235" i="1" a="1"/>
  <c r="F235" i="1" s="1"/>
  <c r="F236" i="1" a="1"/>
  <c r="F236" i="1" s="1"/>
  <c r="F237" i="1" a="1"/>
  <c r="F237" i="1" s="1"/>
  <c r="F238" i="1" a="1"/>
  <c r="F238" i="1" s="1"/>
  <c r="F239" i="1" a="1"/>
  <c r="F239" i="1" s="1"/>
  <c r="F240" i="1" a="1"/>
  <c r="F240" i="1" s="1"/>
  <c r="F241" i="1" a="1"/>
  <c r="F241" i="1" s="1"/>
  <c r="F242" i="1" a="1"/>
  <c r="F242" i="1" s="1"/>
  <c r="F243" i="1" a="1"/>
  <c r="F243" i="1" s="1"/>
  <c r="F244" i="1" a="1"/>
  <c r="F244" i="1" s="1"/>
  <c r="F245" i="1" a="1"/>
  <c r="F245" i="1" s="1"/>
  <c r="F246" i="1" a="1"/>
  <c r="F246" i="1" s="1"/>
  <c r="F247" i="1" a="1"/>
  <c r="F247" i="1" s="1"/>
  <c r="F248" i="1" a="1"/>
  <c r="F248" i="1" s="1"/>
  <c r="F249" i="1" a="1"/>
  <c r="F249" i="1" s="1"/>
  <c r="F250" i="1" a="1"/>
  <c r="F250" i="1" s="1"/>
  <c r="F251" i="1" a="1"/>
  <c r="F251" i="1" s="1"/>
  <c r="F252" i="1" a="1"/>
  <c r="F252" i="1" s="1"/>
  <c r="F253" i="1" a="1"/>
  <c r="F253" i="1" s="1"/>
  <c r="F254" i="1" a="1"/>
  <c r="F254" i="1" s="1"/>
  <c r="F255" i="1" a="1"/>
  <c r="F255" i="1" s="1"/>
  <c r="F256" i="1" a="1"/>
  <c r="F256" i="1" s="1"/>
  <c r="F257" i="1" a="1"/>
  <c r="F257" i="1" s="1"/>
  <c r="F258" i="1" a="1"/>
  <c r="F258" i="1" s="1"/>
  <c r="F259" i="1" a="1"/>
  <c r="F259" i="1" s="1"/>
  <c r="F260" i="1" a="1"/>
  <c r="F260" i="1" s="1"/>
  <c r="F261" i="1" a="1"/>
  <c r="F261" i="1" s="1"/>
  <c r="F262" i="1" a="1"/>
  <c r="F262" i="1" s="1"/>
  <c r="F263" i="1" a="1"/>
  <c r="F263" i="1" s="1"/>
  <c r="F264" i="1" a="1"/>
  <c r="F264" i="1" s="1"/>
  <c r="F265" i="1" a="1"/>
  <c r="F265" i="1" s="1"/>
  <c r="F266" i="1" a="1"/>
  <c r="F266" i="1" s="1"/>
  <c r="F267" i="1" a="1"/>
  <c r="F267" i="1" s="1"/>
  <c r="F268" i="1" a="1"/>
  <c r="F268" i="1" s="1"/>
  <c r="F269" i="1" a="1"/>
  <c r="F269" i="1" s="1"/>
  <c r="F270" i="1" a="1"/>
  <c r="F270" i="1" s="1"/>
  <c r="F271" i="1" a="1"/>
  <c r="F271" i="1" s="1"/>
  <c r="F272" i="1" a="1"/>
  <c r="F272" i="1" s="1"/>
  <c r="F273" i="1" a="1"/>
  <c r="F273" i="1" s="1"/>
  <c r="F274" i="1" a="1"/>
  <c r="F274" i="1" s="1"/>
  <c r="F275" i="1" a="1"/>
  <c r="F275" i="1" s="1"/>
  <c r="F276" i="1" a="1"/>
  <c r="F276" i="1" s="1"/>
  <c r="F277" i="1" a="1"/>
  <c r="F277" i="1" s="1"/>
  <c r="F278" i="1" a="1"/>
  <c r="F278" i="1" s="1"/>
  <c r="F279" i="1" a="1"/>
  <c r="F279" i="1" s="1"/>
  <c r="F280" i="1" a="1"/>
  <c r="F280" i="1" s="1"/>
  <c r="F281" i="1" a="1"/>
  <c r="F281" i="1" s="1"/>
  <c r="F282" i="1" a="1"/>
  <c r="F282" i="1" s="1"/>
  <c r="F283" i="1" a="1"/>
  <c r="F283" i="1" s="1"/>
  <c r="F284" i="1" a="1"/>
  <c r="F284" i="1" s="1"/>
  <c r="F285" i="1" a="1"/>
  <c r="F285" i="1" s="1"/>
  <c r="F286" i="1" a="1"/>
  <c r="F286" i="1" s="1"/>
  <c r="F287" i="1" a="1"/>
  <c r="F287" i="1" s="1"/>
  <c r="F288" i="1" a="1"/>
  <c r="F288" i="1" s="1"/>
  <c r="F289" i="1" a="1"/>
  <c r="F289" i="1" s="1"/>
  <c r="F290" i="1" a="1"/>
  <c r="F290" i="1" s="1"/>
  <c r="F291" i="1" a="1"/>
  <c r="F291" i="1" s="1"/>
  <c r="F292" i="1" a="1"/>
  <c r="F292" i="1" s="1"/>
  <c r="F293" i="1" a="1"/>
  <c r="F293" i="1" s="1"/>
  <c r="F294" i="1" a="1"/>
  <c r="F294" i="1" s="1"/>
  <c r="F295" i="1" a="1"/>
  <c r="F295" i="1" s="1"/>
  <c r="F296" i="1" a="1"/>
  <c r="F296" i="1" s="1"/>
  <c r="F297" i="1" a="1"/>
  <c r="F297" i="1" s="1"/>
  <c r="F298" i="1" a="1"/>
  <c r="F298" i="1" s="1"/>
  <c r="F299" i="1" a="1"/>
  <c r="F299" i="1" s="1"/>
  <c r="F300" i="1" a="1"/>
  <c r="F300" i="1" s="1"/>
  <c r="F301" i="1" a="1"/>
  <c r="F301" i="1" s="1"/>
  <c r="F302" i="1" a="1"/>
  <c r="F302" i="1" s="1"/>
  <c r="F303" i="1" a="1"/>
  <c r="F303" i="1" s="1"/>
  <c r="F304" i="1" a="1"/>
  <c r="F304" i="1" s="1"/>
  <c r="F305" i="1" a="1"/>
  <c r="F305" i="1" s="1"/>
  <c r="F306" i="1" a="1"/>
  <c r="F306" i="1" s="1"/>
  <c r="F307" i="1" a="1"/>
  <c r="F307" i="1" s="1"/>
  <c r="F308" i="1" a="1"/>
  <c r="F308" i="1" s="1"/>
  <c r="F309" i="1" a="1"/>
  <c r="F309" i="1" s="1"/>
  <c r="F310" i="1" a="1"/>
  <c r="F310" i="1" s="1"/>
  <c r="F311" i="1" a="1"/>
  <c r="F311" i="1" s="1"/>
  <c r="F312" i="1" a="1"/>
  <c r="F312" i="1" s="1"/>
  <c r="F313" i="1" a="1"/>
  <c r="F313" i="1" s="1"/>
  <c r="F314" i="1" a="1"/>
  <c r="F314" i="1" s="1"/>
  <c r="F315" i="1" a="1"/>
  <c r="F315" i="1" s="1"/>
  <c r="F316" i="1" a="1"/>
  <c r="F316" i="1" s="1"/>
  <c r="F317" i="1" a="1"/>
  <c r="F317" i="1" s="1"/>
  <c r="F318" i="1" a="1"/>
  <c r="F318" i="1" s="1"/>
  <c r="F319" i="1" a="1"/>
  <c r="F319" i="1" s="1"/>
  <c r="F320" i="1" a="1"/>
  <c r="F320" i="1" s="1"/>
  <c r="F321" i="1" a="1"/>
  <c r="F321" i="1" s="1"/>
  <c r="F322" i="1" a="1"/>
  <c r="F322" i="1" s="1"/>
  <c r="F323" i="1" a="1"/>
  <c r="F323" i="1" s="1"/>
  <c r="F324" i="1" a="1"/>
  <c r="F324" i="1" s="1"/>
  <c r="F325" i="1" a="1"/>
  <c r="F325" i="1" s="1"/>
  <c r="F326" i="1" a="1"/>
  <c r="F326" i="1" s="1"/>
  <c r="F327" i="1" a="1"/>
  <c r="F327" i="1" s="1"/>
  <c r="F328" i="1" a="1"/>
  <c r="F328" i="1" s="1"/>
  <c r="F329" i="1" a="1"/>
  <c r="F329" i="1" s="1"/>
  <c r="F330" i="1" a="1"/>
  <c r="F330" i="1" s="1"/>
  <c r="F331" i="1" a="1"/>
  <c r="F331" i="1" s="1"/>
  <c r="F332" i="1" a="1"/>
  <c r="F332" i="1" s="1"/>
  <c r="F333" i="1" a="1"/>
  <c r="F333" i="1" s="1"/>
  <c r="F334" i="1" a="1"/>
  <c r="F334" i="1" s="1"/>
  <c r="F335" i="1" a="1"/>
  <c r="F335" i="1" s="1"/>
  <c r="F336" i="1" a="1"/>
  <c r="F336" i="1" s="1"/>
  <c r="F337" i="1" a="1"/>
  <c r="F337" i="1" s="1"/>
  <c r="F338" i="1" a="1"/>
  <c r="F338" i="1" s="1"/>
  <c r="F339" i="1" a="1"/>
  <c r="F339" i="1" s="1"/>
  <c r="F340" i="1" a="1"/>
  <c r="F340" i="1" s="1"/>
  <c r="F341" i="1" a="1"/>
  <c r="F341" i="1" s="1"/>
  <c r="F342" i="1" a="1"/>
  <c r="F342" i="1" s="1"/>
  <c r="F343" i="1" a="1"/>
  <c r="F343" i="1" s="1"/>
  <c r="F344" i="1" a="1"/>
  <c r="F344" i="1" s="1"/>
  <c r="F345" i="1" a="1"/>
  <c r="F345" i="1" s="1"/>
  <c r="F346" i="1" a="1"/>
  <c r="F346" i="1" s="1"/>
  <c r="F347" i="1" a="1"/>
  <c r="F347" i="1" s="1"/>
  <c r="F348" i="1" a="1"/>
  <c r="F348" i="1" s="1"/>
  <c r="F349" i="1" a="1"/>
  <c r="F349" i="1" s="1"/>
  <c r="F350" i="1" a="1"/>
  <c r="F350" i="1" s="1"/>
  <c r="F351" i="1" a="1"/>
  <c r="F351" i="1" s="1"/>
  <c r="F352" i="1" a="1"/>
  <c r="F352" i="1" s="1"/>
  <c r="F353" i="1" a="1"/>
  <c r="F353" i="1" s="1"/>
  <c r="F354" i="1" a="1"/>
  <c r="F354" i="1" s="1"/>
  <c r="F355" i="1" a="1"/>
  <c r="F355" i="1" s="1"/>
  <c r="F356" i="1" a="1"/>
  <c r="F356" i="1" s="1"/>
  <c r="F357" i="1" a="1"/>
  <c r="F357" i="1" s="1"/>
  <c r="F358" i="1" a="1"/>
  <c r="F358" i="1" s="1"/>
  <c r="F359" i="1" a="1"/>
  <c r="F359" i="1" s="1"/>
  <c r="F360" i="1" a="1"/>
  <c r="F360" i="1" s="1"/>
  <c r="F361" i="1" a="1"/>
  <c r="F361" i="1" s="1"/>
  <c r="F362" i="1" a="1"/>
  <c r="F362" i="1" s="1"/>
  <c r="F363" i="1" a="1"/>
  <c r="F363" i="1" s="1"/>
  <c r="F364" i="1" a="1"/>
  <c r="F364" i="1" s="1"/>
  <c r="F365" i="1" a="1"/>
  <c r="F365" i="1" s="1"/>
  <c r="F366" i="1" a="1"/>
  <c r="F366" i="1" s="1"/>
  <c r="F367" i="1" a="1"/>
  <c r="F367" i="1" s="1"/>
  <c r="F368" i="1" a="1"/>
  <c r="F368" i="1" s="1"/>
  <c r="F369" i="1" a="1"/>
  <c r="F369" i="1" s="1"/>
  <c r="F370" i="1" a="1"/>
  <c r="F370" i="1" s="1"/>
  <c r="F371" i="1" a="1"/>
  <c r="F371" i="1" s="1"/>
  <c r="F372" i="1" a="1"/>
  <c r="F372" i="1" s="1"/>
  <c r="F373" i="1" a="1"/>
  <c r="F373" i="1" s="1"/>
  <c r="F374" i="1" a="1"/>
  <c r="F374" i="1" s="1"/>
  <c r="F375" i="1" a="1"/>
  <c r="F375" i="1" s="1"/>
  <c r="F376" i="1" a="1"/>
  <c r="F376" i="1" s="1"/>
  <c r="F377" i="1" a="1"/>
  <c r="F377" i="1" s="1"/>
  <c r="F378" i="1" a="1"/>
  <c r="F378" i="1" s="1"/>
  <c r="F379" i="1" a="1"/>
  <c r="F379" i="1" s="1"/>
  <c r="F380" i="1" a="1"/>
  <c r="F380" i="1" s="1"/>
  <c r="F381" i="1" a="1"/>
  <c r="F381" i="1" s="1"/>
  <c r="F382" i="1" a="1"/>
  <c r="F382" i="1" s="1"/>
  <c r="F383" i="1" a="1"/>
  <c r="F383" i="1" s="1"/>
  <c r="F384" i="1" a="1"/>
  <c r="F384" i="1" s="1"/>
  <c r="F385" i="1" a="1"/>
  <c r="F385" i="1" s="1"/>
  <c r="F386" i="1" a="1"/>
  <c r="F386" i="1" s="1"/>
  <c r="F387" i="1" a="1"/>
  <c r="F387" i="1" s="1"/>
  <c r="F388" i="1" a="1"/>
  <c r="F388" i="1" s="1"/>
  <c r="F389" i="1" a="1"/>
  <c r="F389" i="1" s="1"/>
  <c r="F390" i="1" a="1"/>
  <c r="F390" i="1" s="1"/>
  <c r="F391" i="1" a="1"/>
  <c r="F391" i="1" s="1"/>
  <c r="F392" i="1" a="1"/>
  <c r="F392" i="1" s="1"/>
  <c r="F393" i="1" a="1"/>
  <c r="F393" i="1" s="1"/>
  <c r="F394" i="1" a="1"/>
  <c r="F394" i="1" s="1"/>
  <c r="F395" i="1" a="1"/>
  <c r="F395" i="1" s="1"/>
  <c r="F396" i="1" a="1"/>
  <c r="F396" i="1" s="1"/>
  <c r="F397" i="1" a="1"/>
  <c r="F397" i="1" s="1"/>
  <c r="F398" i="1" a="1"/>
  <c r="F398" i="1" s="1"/>
  <c r="F399" i="1" a="1"/>
  <c r="F399" i="1" s="1"/>
  <c r="F400" i="1" a="1"/>
  <c r="F400" i="1" s="1"/>
  <c r="F401" i="1" a="1"/>
  <c r="F401" i="1" s="1"/>
  <c r="F402" i="1" a="1"/>
  <c r="F402" i="1" s="1"/>
  <c r="F403" i="1" a="1"/>
  <c r="F403" i="1" s="1"/>
  <c r="F404" i="1" a="1"/>
  <c r="F404" i="1" s="1"/>
  <c r="F405" i="1" a="1"/>
  <c r="F405" i="1" s="1"/>
  <c r="F406" i="1" a="1"/>
  <c r="F406" i="1" s="1"/>
  <c r="F407" i="1" a="1"/>
  <c r="F407" i="1" s="1"/>
  <c r="F408" i="1" a="1"/>
  <c r="F408" i="1" s="1"/>
  <c r="F409" i="1" a="1"/>
  <c r="F409" i="1" s="1"/>
  <c r="F410" i="1" a="1"/>
  <c r="F410" i="1" s="1"/>
  <c r="F411" i="1" a="1"/>
  <c r="F411" i="1" s="1"/>
  <c r="F412" i="1" a="1"/>
  <c r="F412" i="1" s="1"/>
  <c r="F413" i="1" a="1"/>
  <c r="F413" i="1" s="1"/>
  <c r="F414" i="1" a="1"/>
  <c r="F414" i="1" s="1"/>
  <c r="F415" i="1" a="1"/>
  <c r="F415" i="1" s="1"/>
  <c r="F416" i="1" a="1"/>
  <c r="F416" i="1" s="1"/>
  <c r="F417" i="1" a="1"/>
  <c r="F417" i="1" s="1"/>
  <c r="F418" i="1" a="1"/>
  <c r="F418" i="1" s="1"/>
  <c r="F419" i="1" a="1"/>
  <c r="F419" i="1" s="1"/>
  <c r="F420" i="1" a="1"/>
  <c r="F420" i="1" s="1"/>
  <c r="F421" i="1" a="1"/>
  <c r="F421" i="1" s="1"/>
  <c r="F422" i="1" a="1"/>
  <c r="F422" i="1" s="1"/>
  <c r="F423" i="1" a="1"/>
  <c r="F423" i="1" s="1"/>
  <c r="F424" i="1" a="1"/>
  <c r="F424" i="1" s="1"/>
  <c r="F425" i="1" a="1"/>
  <c r="F425" i="1" s="1"/>
  <c r="F426" i="1" a="1"/>
  <c r="F426" i="1" s="1"/>
  <c r="F427" i="1" a="1"/>
  <c r="F427" i="1" s="1"/>
  <c r="F428" i="1" a="1"/>
  <c r="F428" i="1" s="1"/>
  <c r="F429" i="1" a="1"/>
  <c r="F429" i="1" s="1"/>
  <c r="F430" i="1" a="1"/>
  <c r="F430" i="1" s="1"/>
  <c r="F431" i="1" a="1"/>
  <c r="F431" i="1" s="1"/>
  <c r="F432" i="1" a="1"/>
  <c r="F432" i="1" s="1"/>
  <c r="F433" i="1" a="1"/>
  <c r="F433" i="1" s="1"/>
  <c r="F434" i="1" a="1"/>
  <c r="F434" i="1" s="1"/>
  <c r="F435" i="1" a="1"/>
  <c r="F435" i="1" s="1"/>
  <c r="F436" i="1" a="1"/>
  <c r="F436" i="1" s="1"/>
  <c r="F437" i="1" a="1"/>
  <c r="F437" i="1" s="1"/>
  <c r="F438" i="1" a="1"/>
  <c r="F438" i="1" s="1"/>
  <c r="F439" i="1" a="1"/>
  <c r="F439" i="1" s="1"/>
  <c r="F440" i="1" a="1"/>
  <c r="F440" i="1" s="1"/>
  <c r="F441" i="1" a="1"/>
  <c r="F441" i="1" s="1"/>
  <c r="F442" i="1" a="1"/>
  <c r="F442" i="1" s="1"/>
  <c r="F443" i="1" a="1"/>
  <c r="F443" i="1" s="1"/>
  <c r="F444" i="1" a="1"/>
  <c r="F444" i="1" s="1"/>
  <c r="F445" i="1" a="1"/>
  <c r="F445" i="1" s="1"/>
  <c r="F446" i="1" a="1"/>
  <c r="F446" i="1" s="1"/>
  <c r="F447" i="1" a="1"/>
  <c r="F447" i="1" s="1"/>
  <c r="F448" i="1" a="1"/>
  <c r="F448" i="1" s="1"/>
  <c r="F449" i="1" a="1"/>
  <c r="F449" i="1" s="1"/>
  <c r="F450" i="1" a="1"/>
  <c r="F450" i="1" s="1"/>
  <c r="F451" i="1" a="1"/>
  <c r="F451" i="1" s="1"/>
  <c r="F452" i="1" a="1"/>
  <c r="F452" i="1" s="1"/>
  <c r="F453" i="1" a="1"/>
  <c r="F453" i="1" s="1"/>
  <c r="F454" i="1" a="1"/>
  <c r="F454" i="1" s="1"/>
  <c r="F455" i="1" a="1"/>
  <c r="F455" i="1" s="1"/>
  <c r="F456" i="1" a="1"/>
  <c r="F456" i="1" s="1"/>
  <c r="F457" i="1" a="1"/>
  <c r="F457" i="1" s="1"/>
  <c r="F458" i="1" a="1"/>
  <c r="F458" i="1" s="1"/>
  <c r="F459" i="1" a="1"/>
  <c r="F459" i="1" s="1"/>
  <c r="F460" i="1" a="1"/>
  <c r="F460" i="1" s="1"/>
  <c r="F461" i="1" a="1"/>
  <c r="F461" i="1" s="1"/>
  <c r="F462" i="1" a="1"/>
  <c r="F462" i="1" s="1"/>
  <c r="F463" i="1" a="1"/>
  <c r="F463" i="1" s="1"/>
  <c r="F464" i="1" a="1"/>
  <c r="F464" i="1" s="1"/>
  <c r="F465" i="1" a="1"/>
  <c r="F465" i="1" s="1"/>
  <c r="F466" i="1" a="1"/>
  <c r="F466" i="1" s="1"/>
  <c r="F467" i="1" a="1"/>
  <c r="F467" i="1" s="1"/>
  <c r="F468" i="1" a="1"/>
  <c r="F468" i="1" s="1"/>
  <c r="F469" i="1" a="1"/>
  <c r="F469" i="1" s="1"/>
  <c r="F470" i="1" a="1"/>
  <c r="F470" i="1" s="1"/>
  <c r="F471" i="1" a="1"/>
  <c r="F471" i="1" s="1"/>
  <c r="F472" i="1" a="1"/>
  <c r="F472" i="1" s="1"/>
  <c r="F473" i="1" a="1"/>
  <c r="F473" i="1" s="1"/>
  <c r="F474" i="1" a="1"/>
  <c r="F474" i="1" s="1"/>
  <c r="F475" i="1" a="1"/>
  <c r="F475" i="1" s="1"/>
  <c r="F476" i="1" a="1"/>
  <c r="F476" i="1" s="1"/>
  <c r="F477" i="1" a="1"/>
  <c r="F477" i="1" s="1"/>
  <c r="F478" i="1" a="1"/>
  <c r="F478" i="1" s="1"/>
  <c r="F479" i="1" a="1"/>
  <c r="F479" i="1" s="1"/>
  <c r="F480" i="1" a="1"/>
  <c r="F480" i="1" s="1"/>
  <c r="F481" i="1" a="1"/>
  <c r="F481" i="1" s="1"/>
  <c r="F482" i="1" a="1"/>
  <c r="F482" i="1" s="1"/>
  <c r="F483" i="1" a="1"/>
  <c r="F483" i="1" s="1"/>
  <c r="F484" i="1" a="1"/>
  <c r="F484" i="1" s="1"/>
  <c r="F485" i="1" a="1"/>
  <c r="F485" i="1" s="1"/>
  <c r="F486" i="1" a="1"/>
  <c r="F486" i="1" s="1"/>
  <c r="F487" i="1" a="1"/>
  <c r="F487" i="1" s="1"/>
  <c r="F488" i="1" a="1"/>
  <c r="F488" i="1" s="1"/>
  <c r="F489" i="1" a="1"/>
  <c r="F489" i="1" s="1"/>
  <c r="F490" i="1" a="1"/>
  <c r="F490" i="1" s="1"/>
  <c r="F491" i="1" a="1"/>
  <c r="F491" i="1" s="1"/>
  <c r="F492" i="1" a="1"/>
  <c r="F492" i="1" s="1"/>
  <c r="F493" i="1" a="1"/>
  <c r="F493" i="1" s="1"/>
  <c r="F494" i="1" a="1"/>
  <c r="F494" i="1" s="1"/>
  <c r="F495" i="1" a="1"/>
  <c r="F495" i="1" s="1"/>
  <c r="F496" i="1" a="1"/>
  <c r="F496" i="1" s="1"/>
  <c r="F497" i="1" a="1"/>
  <c r="F497" i="1" s="1"/>
  <c r="F498" i="1" a="1"/>
  <c r="F498" i="1" s="1"/>
  <c r="F499" i="1" a="1"/>
  <c r="F499" i="1" s="1"/>
  <c r="F500" i="1" a="1"/>
  <c r="F500" i="1" s="1"/>
  <c r="F501" i="1" a="1"/>
  <c r="F501" i="1" s="1"/>
  <c r="F502" i="1" a="1"/>
  <c r="F502" i="1" s="1"/>
  <c r="F503" i="1" a="1"/>
  <c r="F503" i="1" s="1"/>
  <c r="L4" i="1" a="1"/>
  <c r="L4" i="1" s="1"/>
  <c r="F8" i="1" l="1" a="1"/>
  <c r="F8" i="1" s="1"/>
  <c r="F6" i="1" a="1"/>
  <c r="F6" i="1" s="1"/>
  <c r="P4" i="1" a="1"/>
  <c r="P4" i="1" s="1"/>
  <c r="F9" i="1" a="1"/>
  <c r="F9" i="1" s="1"/>
  <c r="F12" i="1" a="1"/>
  <c r="F12" i="1" s="1"/>
  <c r="P5" i="1" a="1"/>
  <c r="P5" i="1" s="1"/>
  <c r="F4" i="1" a="1"/>
  <c r="F4" i="1" s="1"/>
  <c r="F10" i="1" a="1"/>
  <c r="F10" i="1" s="1"/>
  <c r="F14" i="1" a="1"/>
  <c r="F14" i="1" s="1"/>
  <c r="F5" i="1" a="1"/>
  <c r="F5" i="1" s="1"/>
  <c r="F11" i="1" a="1"/>
  <c r="F11" i="1" s="1"/>
  <c r="F13" i="1" a="1"/>
  <c r="F13" i="1" s="1"/>
  <c r="F7" i="1" a="1"/>
  <c r="F7" i="1" s="1"/>
  <c r="P6" i="1" a="1"/>
  <c r="P6" i="1" s="1"/>
  <c r="J20" i="1" l="1"/>
  <c r="J23" i="1" s="1"/>
  <c r="U4" i="1" a="1"/>
  <c r="U4" i="1" s="1"/>
  <c r="G422" i="1" l="1"/>
  <c r="G468" i="1"/>
  <c r="G500" i="1"/>
  <c r="G457" i="1"/>
  <c r="G452" i="1"/>
  <c r="G489" i="1"/>
  <c r="G473" i="1"/>
  <c r="G484" i="1"/>
  <c r="G439" i="1"/>
  <c r="G431" i="1"/>
  <c r="G107" i="1"/>
  <c r="G114" i="1"/>
  <c r="G127" i="1"/>
  <c r="G133" i="1"/>
  <c r="G140" i="1"/>
  <c r="G146" i="1"/>
  <c r="G159" i="1"/>
  <c r="G165" i="1"/>
  <c r="G172" i="1"/>
  <c r="G178" i="1"/>
  <c r="G191" i="1"/>
  <c r="G197" i="1"/>
  <c r="G204" i="1"/>
  <c r="G210" i="1"/>
  <c r="G223" i="1"/>
  <c r="G229" i="1"/>
  <c r="G236" i="1"/>
  <c r="G242" i="1"/>
  <c r="G255" i="1"/>
  <c r="G261" i="1"/>
  <c r="G268" i="1"/>
  <c r="G274" i="1"/>
  <c r="G287" i="1"/>
  <c r="G293" i="1"/>
  <c r="G300" i="1"/>
  <c r="G306" i="1"/>
  <c r="G319" i="1"/>
  <c r="G325" i="1"/>
  <c r="G332" i="1"/>
  <c r="G338" i="1"/>
  <c r="G351" i="1"/>
  <c r="G357" i="1"/>
  <c r="G364" i="1"/>
  <c r="G370" i="1"/>
  <c r="G383" i="1"/>
  <c r="G389" i="1"/>
  <c r="G115" i="1"/>
  <c r="G121" i="1"/>
  <c r="G128" i="1"/>
  <c r="G134" i="1"/>
  <c r="G147" i="1"/>
  <c r="G153" i="1"/>
  <c r="G160" i="1"/>
  <c r="G166" i="1"/>
  <c r="G179" i="1"/>
  <c r="G185" i="1"/>
  <c r="G192" i="1"/>
  <c r="G198" i="1"/>
  <c r="G211" i="1"/>
  <c r="G217" i="1"/>
  <c r="G224" i="1"/>
  <c r="G230" i="1"/>
  <c r="G243" i="1"/>
  <c r="G249" i="1"/>
  <c r="G256" i="1"/>
  <c r="G262" i="1"/>
  <c r="G275" i="1"/>
  <c r="G281" i="1"/>
  <c r="G288" i="1"/>
  <c r="G109" i="1"/>
  <c r="G116" i="1"/>
  <c r="G122" i="1"/>
  <c r="G135" i="1"/>
  <c r="G141" i="1"/>
  <c r="G148" i="1"/>
  <c r="G154" i="1"/>
  <c r="G167" i="1"/>
  <c r="G173" i="1"/>
  <c r="G180" i="1"/>
  <c r="G186" i="1"/>
  <c r="G199" i="1"/>
  <c r="G205" i="1"/>
  <c r="G212" i="1"/>
  <c r="G218" i="1"/>
  <c r="G231" i="1"/>
  <c r="G237" i="1"/>
  <c r="G244" i="1"/>
  <c r="G250" i="1"/>
  <c r="G263" i="1"/>
  <c r="G269" i="1"/>
  <c r="G276" i="1"/>
  <c r="G282" i="1"/>
  <c r="G295" i="1"/>
  <c r="G301" i="1"/>
  <c r="G308" i="1"/>
  <c r="G314" i="1"/>
  <c r="G327" i="1"/>
  <c r="G333" i="1"/>
  <c r="G340" i="1"/>
  <c r="G346" i="1"/>
  <c r="G359" i="1"/>
  <c r="G110" i="1"/>
  <c r="G123" i="1"/>
  <c r="G129" i="1"/>
  <c r="G136" i="1"/>
  <c r="G142" i="1"/>
  <c r="G155" i="1"/>
  <c r="G161" i="1"/>
  <c r="G168" i="1"/>
  <c r="G174" i="1"/>
  <c r="G187" i="1"/>
  <c r="G193" i="1"/>
  <c r="G200" i="1"/>
  <c r="G206" i="1"/>
  <c r="G219" i="1"/>
  <c r="G225" i="1"/>
  <c r="G232" i="1"/>
  <c r="G238" i="1"/>
  <c r="G251" i="1"/>
  <c r="G257" i="1"/>
  <c r="G264" i="1"/>
  <c r="G270" i="1"/>
  <c r="G283" i="1"/>
  <c r="G289" i="1"/>
  <c r="G296" i="1"/>
  <c r="G302" i="1"/>
  <c r="G315" i="1"/>
  <c r="G321" i="1"/>
  <c r="G328" i="1"/>
  <c r="G334" i="1"/>
  <c r="G347" i="1"/>
  <c r="G353" i="1"/>
  <c r="G360" i="1"/>
  <c r="G366" i="1"/>
  <c r="G379" i="1"/>
  <c r="G385" i="1"/>
  <c r="G392" i="1"/>
  <c r="G398" i="1"/>
  <c r="G411" i="1"/>
  <c r="G417" i="1"/>
  <c r="G424" i="1"/>
  <c r="G430" i="1"/>
  <c r="G443" i="1"/>
  <c r="G111" i="1"/>
  <c r="G117" i="1"/>
  <c r="G124" i="1"/>
  <c r="G130" i="1"/>
  <c r="G143" i="1"/>
  <c r="G149" i="1"/>
  <c r="G156" i="1"/>
  <c r="G162" i="1"/>
  <c r="G175" i="1"/>
  <c r="G181" i="1"/>
  <c r="G188" i="1"/>
  <c r="G194" i="1"/>
  <c r="G207" i="1"/>
  <c r="G213" i="1"/>
  <c r="G220" i="1"/>
  <c r="G226" i="1"/>
  <c r="G239" i="1"/>
  <c r="G245" i="1"/>
  <c r="G252" i="1"/>
  <c r="G258" i="1"/>
  <c r="G271" i="1"/>
  <c r="G277" i="1"/>
  <c r="G284" i="1"/>
  <c r="G290" i="1"/>
  <c r="G303" i="1"/>
  <c r="G309" i="1"/>
  <c r="G316" i="1"/>
  <c r="G322" i="1"/>
  <c r="G335" i="1"/>
  <c r="G341" i="1"/>
  <c r="G348" i="1"/>
  <c r="G354" i="1"/>
  <c r="G367" i="1"/>
  <c r="G112" i="1"/>
  <c r="G118" i="1"/>
  <c r="G131" i="1"/>
  <c r="G137" i="1"/>
  <c r="G144" i="1"/>
  <c r="G150" i="1"/>
  <c r="G163" i="1"/>
  <c r="G169" i="1"/>
  <c r="G176" i="1"/>
  <c r="G182" i="1"/>
  <c r="G195" i="1"/>
  <c r="G119" i="1"/>
  <c r="G125" i="1"/>
  <c r="G132" i="1"/>
  <c r="G138" i="1"/>
  <c r="G151" i="1"/>
  <c r="G157" i="1"/>
  <c r="G164" i="1"/>
  <c r="G170" i="1"/>
  <c r="G183" i="1"/>
  <c r="G189" i="1"/>
  <c r="G196" i="1"/>
  <c r="G202" i="1"/>
  <c r="G215" i="1"/>
  <c r="G221" i="1"/>
  <c r="G228" i="1"/>
  <c r="G234" i="1"/>
  <c r="G247" i="1"/>
  <c r="G253" i="1"/>
  <c r="G260" i="1"/>
  <c r="G266" i="1"/>
  <c r="G279" i="1"/>
  <c r="G113" i="1"/>
  <c r="G120" i="1"/>
  <c r="G126" i="1"/>
  <c r="G139" i="1"/>
  <c r="G145" i="1"/>
  <c r="G152" i="1"/>
  <c r="G158" i="1"/>
  <c r="G171" i="1"/>
  <c r="G177" i="1"/>
  <c r="G184" i="1"/>
  <c r="G190" i="1"/>
  <c r="G203" i="1"/>
  <c r="G209" i="1"/>
  <c r="G216" i="1"/>
  <c r="G222" i="1"/>
  <c r="G235" i="1"/>
  <c r="G241" i="1"/>
  <c r="G248" i="1"/>
  <c r="G254" i="1"/>
  <c r="G267" i="1"/>
  <c r="G273" i="1"/>
  <c r="G280" i="1"/>
  <c r="G286" i="1"/>
  <c r="G299" i="1"/>
  <c r="G305" i="1"/>
  <c r="G312" i="1"/>
  <c r="G318" i="1"/>
  <c r="G331" i="1"/>
  <c r="G337" i="1"/>
  <c r="G344" i="1"/>
  <c r="G350" i="1"/>
  <c r="G363" i="1"/>
  <c r="G369" i="1"/>
  <c r="G376" i="1"/>
  <c r="G382" i="1"/>
  <c r="G395" i="1"/>
  <c r="G401" i="1"/>
  <c r="G408" i="1"/>
  <c r="G414" i="1"/>
  <c r="G427" i="1"/>
  <c r="G433" i="1"/>
  <c r="G440" i="1"/>
  <c r="G201" i="1"/>
  <c r="G292" i="1"/>
  <c r="G310" i="1"/>
  <c r="G326" i="1"/>
  <c r="G343" i="1"/>
  <c r="G361" i="1"/>
  <c r="G373" i="1"/>
  <c r="G384" i="1"/>
  <c r="G393" i="1"/>
  <c r="G402" i="1"/>
  <c r="G410" i="1"/>
  <c r="G419" i="1"/>
  <c r="G428" i="1"/>
  <c r="G436" i="1"/>
  <c r="G450" i="1"/>
  <c r="G455" i="1"/>
  <c r="G466" i="1"/>
  <c r="G471" i="1"/>
  <c r="G482" i="1"/>
  <c r="G487" i="1"/>
  <c r="G498" i="1"/>
  <c r="G503" i="1"/>
  <c r="G208" i="1"/>
  <c r="G259" i="1"/>
  <c r="G294" i="1"/>
  <c r="G311" i="1"/>
  <c r="G329" i="1"/>
  <c r="G345" i="1"/>
  <c r="G362" i="1"/>
  <c r="G374" i="1"/>
  <c r="G394" i="1"/>
  <c r="G403" i="1"/>
  <c r="G412" i="1"/>
  <c r="G420" i="1"/>
  <c r="G437" i="1"/>
  <c r="G445" i="1"/>
  <c r="G456" i="1"/>
  <c r="G461" i="1"/>
  <c r="G472" i="1"/>
  <c r="G477" i="1"/>
  <c r="G488" i="1"/>
  <c r="G493" i="1"/>
  <c r="G214" i="1"/>
  <c r="G265" i="1"/>
  <c r="G297" i="1"/>
  <c r="G313" i="1"/>
  <c r="G330" i="1"/>
  <c r="G375" i="1"/>
  <c r="G386" i="1"/>
  <c r="G396" i="1"/>
  <c r="G404" i="1"/>
  <c r="G421" i="1"/>
  <c r="G429" i="1"/>
  <c r="G438" i="1"/>
  <c r="G446" i="1"/>
  <c r="G451" i="1"/>
  <c r="G462" i="1"/>
  <c r="G467" i="1"/>
  <c r="G478" i="1"/>
  <c r="G483" i="1"/>
  <c r="G494" i="1"/>
  <c r="G499" i="1"/>
  <c r="G272" i="1"/>
  <c r="G298" i="1"/>
  <c r="G349" i="1"/>
  <c r="G365" i="1"/>
  <c r="G377" i="1"/>
  <c r="G387" i="1"/>
  <c r="G405" i="1"/>
  <c r="G413" i="1"/>
  <c r="G227" i="1"/>
  <c r="G278" i="1"/>
  <c r="G317" i="1"/>
  <c r="G336" i="1"/>
  <c r="G352" i="1"/>
  <c r="G368" i="1"/>
  <c r="G378" i="1"/>
  <c r="G388" i="1"/>
  <c r="G397" i="1"/>
  <c r="G406" i="1"/>
  <c r="G415" i="1"/>
  <c r="G423" i="1"/>
  <c r="G432" i="1"/>
  <c r="G447" i="1"/>
  <c r="G458" i="1"/>
  <c r="G463" i="1"/>
  <c r="G474" i="1"/>
  <c r="G479" i="1"/>
  <c r="G490" i="1"/>
  <c r="G495" i="1"/>
  <c r="G233" i="1"/>
  <c r="G304" i="1"/>
  <c r="G320" i="1"/>
  <c r="G355" i="1"/>
  <c r="G380" i="1"/>
  <c r="G390" i="1"/>
  <c r="G399" i="1"/>
  <c r="G407" i="1"/>
  <c r="G416" i="1"/>
  <c r="G441" i="1"/>
  <c r="G448" i="1"/>
  <c r="G453" i="1"/>
  <c r="G464" i="1"/>
  <c r="G469" i="1"/>
  <c r="G480" i="1"/>
  <c r="G485" i="1"/>
  <c r="G496" i="1"/>
  <c r="G501" i="1"/>
  <c r="G240" i="1"/>
  <c r="G285" i="1"/>
  <c r="G323" i="1"/>
  <c r="G339" i="1"/>
  <c r="G356" i="1"/>
  <c r="G371" i="1"/>
  <c r="G391" i="1"/>
  <c r="G400" i="1"/>
  <c r="G425" i="1"/>
  <c r="G434" i="1"/>
  <c r="G442" i="1"/>
  <c r="G454" i="1"/>
  <c r="G459" i="1"/>
  <c r="G470" i="1"/>
  <c r="G475" i="1"/>
  <c r="G486" i="1"/>
  <c r="G491" i="1"/>
  <c r="G502" i="1"/>
  <c r="G481" i="1"/>
  <c r="G497" i="1"/>
  <c r="G246" i="1"/>
  <c r="G291" i="1"/>
  <c r="G307" i="1"/>
  <c r="G324" i="1"/>
  <c r="G342" i="1"/>
  <c r="G358" i="1"/>
  <c r="G372" i="1"/>
  <c r="G381" i="1"/>
  <c r="G409" i="1"/>
  <c r="G418" i="1"/>
  <c r="G426" i="1"/>
  <c r="G435" i="1"/>
  <c r="G444" i="1"/>
  <c r="G449" i="1"/>
  <c r="G460" i="1"/>
  <c r="G465" i="1"/>
  <c r="G476" i="1"/>
  <c r="G492" i="1"/>
  <c r="G105" i="1"/>
  <c r="G106" i="1"/>
  <c r="G108" i="1"/>
  <c r="G4" i="1"/>
  <c r="J14" i="1" s="1" a="1"/>
  <c r="J14" i="1" s="1"/>
  <c r="G89" i="1"/>
  <c r="G73" i="1"/>
  <c r="G57" i="1"/>
  <c r="G41" i="1"/>
  <c r="G25" i="1"/>
  <c r="G17" i="1"/>
  <c r="G104" i="1"/>
  <c r="G96" i="1"/>
  <c r="G88" i="1"/>
  <c r="G80" i="1"/>
  <c r="G72" i="1"/>
  <c r="G64" i="1"/>
  <c r="G56" i="1"/>
  <c r="G48" i="1"/>
  <c r="G40" i="1"/>
  <c r="G32" i="1"/>
  <c r="G24" i="1"/>
  <c r="G16" i="1"/>
  <c r="G97" i="1"/>
  <c r="G81" i="1"/>
  <c r="G65" i="1"/>
  <c r="G49" i="1"/>
  <c r="G33" i="1"/>
  <c r="G103" i="1"/>
  <c r="G95" i="1"/>
  <c r="G87" i="1"/>
  <c r="G79" i="1"/>
  <c r="G71" i="1"/>
  <c r="G63" i="1"/>
  <c r="G55" i="1"/>
  <c r="G47" i="1"/>
  <c r="G39" i="1"/>
  <c r="G31" i="1"/>
  <c r="G23" i="1"/>
  <c r="G15" i="1"/>
  <c r="G94" i="1"/>
  <c r="G78" i="1"/>
  <c r="G54" i="1"/>
  <c r="G46" i="1"/>
  <c r="G38" i="1"/>
  <c r="G30" i="1"/>
  <c r="G22" i="1"/>
  <c r="G14" i="1"/>
  <c r="G101" i="1"/>
  <c r="G93" i="1"/>
  <c r="G85" i="1"/>
  <c r="G77" i="1"/>
  <c r="G69" i="1"/>
  <c r="G61" i="1"/>
  <c r="G53" i="1"/>
  <c r="G45" i="1"/>
  <c r="G37" i="1"/>
  <c r="G29" i="1"/>
  <c r="G21" i="1"/>
  <c r="G13" i="1"/>
  <c r="G86" i="1"/>
  <c r="G62" i="1"/>
  <c r="G92" i="1"/>
  <c r="G76" i="1"/>
  <c r="G60" i="1"/>
  <c r="G44" i="1"/>
  <c r="G28" i="1"/>
  <c r="G99" i="1"/>
  <c r="G91" i="1"/>
  <c r="G83" i="1"/>
  <c r="G75" i="1"/>
  <c r="G67" i="1"/>
  <c r="G59" i="1"/>
  <c r="G51" i="1"/>
  <c r="G43" i="1"/>
  <c r="G35" i="1"/>
  <c r="G27" i="1"/>
  <c r="G19" i="1"/>
  <c r="G102" i="1"/>
  <c r="G70" i="1"/>
  <c r="G100" i="1"/>
  <c r="G84" i="1"/>
  <c r="G68" i="1"/>
  <c r="G52" i="1"/>
  <c r="G36" i="1"/>
  <c r="G20" i="1"/>
  <c r="G98" i="1"/>
  <c r="G90" i="1"/>
  <c r="G82" i="1"/>
  <c r="G74" i="1"/>
  <c r="G66" i="1"/>
  <c r="G58" i="1"/>
  <c r="G50" i="1"/>
  <c r="G42" i="1"/>
  <c r="G34" i="1"/>
  <c r="G26" i="1"/>
  <c r="G18" i="1"/>
  <c r="G9" i="1"/>
  <c r="G8" i="1"/>
  <c r="G7" i="1"/>
  <c r="G12" i="1"/>
  <c r="G6" i="1"/>
  <c r="G5" i="1"/>
  <c r="G10" i="1"/>
  <c r="G11" i="1"/>
  <c r="Q4" i="1" l="1" a="1"/>
  <c r="Q4" i="1" s="1"/>
  <c r="W4" i="1" a="1"/>
  <c r="W4" i="1" s="1"/>
  <c r="Q6" i="1" a="1"/>
  <c r="Q6" i="1" s="1"/>
  <c r="Q5" i="1" a="1"/>
  <c r="Q5" i="1" s="1"/>
  <c r="J11" i="1" a="1"/>
  <c r="J11" i="1" s="1"/>
  <c r="J12" i="1" s="1" a="1"/>
  <c r="J12" i="1" s="1"/>
  <c r="J21" i="1"/>
  <c r="J22" i="1" s="1"/>
  <c r="R5" i="1" l="1"/>
  <c r="R4" i="1"/>
  <c r="R6" i="1"/>
  <c r="X4" i="1" a="1"/>
  <c r="X4" i="1" s="1"/>
  <c r="Y4" i="1" a="1"/>
  <c r="Y4" i="1" s="1"/>
  <c r="Z4" i="1" a="1"/>
  <c r="Z4" i="1" s="1"/>
  <c r="AB4" i="1" l="1" a="1"/>
  <c r="AB4" i="1" s="1"/>
  <c r="AA4" i="1" a="1"/>
  <c r="AA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<sst xmlns="http://schemas.openxmlformats.org/spreadsheetml/2006/main" count="160" uniqueCount="146">
  <si>
    <t>x</t>
  </si>
  <si>
    <t>y</t>
  </si>
  <si>
    <t>uy</t>
  </si>
  <si>
    <t>Predicted</t>
  </si>
  <si>
    <t>Residual</t>
  </si>
  <si>
    <t>Line</t>
  </si>
  <si>
    <t>a</t>
  </si>
  <si>
    <t>b</t>
  </si>
  <si>
    <t>c</t>
  </si>
  <si>
    <t>d</t>
  </si>
  <si>
    <t>Fit Parameters</t>
  </si>
  <si>
    <t>ONES</t>
  </si>
  <si>
    <t>LAMBDA(m_rows,[n_columns],
LET(doc,"https://www.vertex42.com/lambda/ones-and-zeros.html",
    rows,ROWS(m_rows),cols,COLUMNS(m_rows),
    IF(OR(rows&gt;1,cols&gt;1),
        SEQUENCE(rows,cols,1,0),
        IF(ISOMITTED(n_columns),
            SEQUENCE(m_rows,1,1,0),
            SEQUENCE(m_rows,n_columns,1,0)
        )
    )
))</t>
  </si>
  <si>
    <t>DIAG</t>
  </si>
  <si>
    <t>LAMBDA(array,[k],
LET(doc,"https://www.vertex42.com/lambda/diag.html",
    version,"1/2/2026 - Added [k] option",
    nR, ROWS(array),
    nC, COLUMNS(array),
    k, IF(ISOMITTED(k),0,k),
    isVector, OR(nR=1, nC=1),
    IF(isVector,
        LET(
            v, TOCOL(array),
            nV, ROWS(v),
            m, nV+ABS(k),
            MAKEARRAY(m,m,LAMBDA(i,j,
                IF( j-i = k,
                    LET(p, IF(k&gt;=0,i,j),
                        IF(AND(p&gt;=1,p&lt;=nV),INDEX(v,p),0)
                    ),
                    0
                )
            ))
        ),
        LET(
            nK, IF(k&gt;=0, MAX(0, MIN(nR, nC-k)), MAX(0, MIN(nR+k, nC))),
            i_0, IF(k&gt;=0,1,1-k),
            j_0, IF(k&gt;=0,1+k,1),
            IF(nK=0, NA(),
                MAKEARRAY(nK,1,LAMBDA(t,_,INDEX(array,i_0+t-1,j_0+t-1)))
            )
        )
    )
))</t>
  </si>
  <si>
    <t>DEL</t>
  </si>
  <si>
    <t>LAMBDA(x,y,uy,p,func,func_jac,LET(j, func_jac(x, p),
    jt, TRANSPOSE(j),
    r, y-func(x, p),
    w, IF(SUM(uy)&gt;0, DIAG(ARRAYFORMULA(1/uy^2)), DIAG(ONES(uy,1))),
    minv, MINVERSE(MMULT(MMULT(jt, w), j)),
    delta1, TRANSPOSE(MMULT(MMULT(jt, w), r)),
    MMULT(delta1, minv))
)</t>
  </si>
  <si>
    <t>GAUSSNEWTON</t>
  </si>
  <si>
    <t>LAMBDA(x,y,uy,func,func_jac,guess,
LET(iterations, 20,
    initial, TRANSPOSE(guess),
    loop,  REDUCE(initial, SEQUENCE(iterations), LAMBDA(acc, i,
        LET(
            coeffs, INDEX(acc, ROWS(acc)-1), 
            b, DEL(x, y, uy, TRANSPOSE(coeffs), func, func_jac),
            output, VSTACK(acc, ARRAYFORMULA(coeffs-b)),
            output
        )
    )),
    INDEX(loop, ROWS(loop)-1)
))</t>
  </si>
  <si>
    <t>FIT_COVARIANCE</t>
  </si>
  <si>
    <t>LAMBDA(x,y,uy,p,resid,func,func_jac,
LET(j, func_jac(x, p),
     jt, TRANSPOSE(j),
     IF( SUM(uy)=0, LET(
         c, MINVERSE(MMULT(jt, j)),
         n, ROWS(x),
         m, ROWS(coeff),
         mse, SUM((resid^2)) / (n-m),
         (c*mse)
         ),
      LET(
         w, MINVERSE(DIAG((1/uy^2))),
         MMULT(MMULT(jt, w), j)
         )
     )
))</t>
  </si>
  <si>
    <t>MODEL_QUAD</t>
  </si>
  <si>
    <t>MODEL_QUAD_JAC</t>
  </si>
  <si>
    <t>MODEL_CUBIC</t>
  </si>
  <si>
    <t>MODEL_CUBIC_JAC</t>
  </si>
  <si>
    <t>MODEL_EXP</t>
  </si>
  <si>
    <t>LAMBDA(x, p,
  INDEX(p,1) * EXP(-x/INDEX(p,2))
)</t>
  </si>
  <si>
    <t>MODEL_EXP_JAC</t>
  </si>
  <si>
    <t>MODEL_DSINE</t>
  </si>
  <si>
    <t>LAMBDA(x, p,
LET(
  a, INDEX(p,1),
  b, INDEX(p,2),
  c, INDEX(p,3),
  a*EXP(-x/b)*SIN(c*x)
)</t>
  </si>
  <si>
    <t>MODEL_DSINE_JAC</t>
  </si>
  <si>
    <t>LAMBDA(name,
 IF(name="Line", MODEL_LINE,
  IF(name="Quadratic", MODEL_QUAD,
   IF(name="Cubic", MODEL_CUBIC,
    IF(name="Exponential", MODEL_EXP,
     IF(name="Damped Sine", MODEL_DSINE, NA())))))
)</t>
  </si>
  <si>
    <t>LAMBDA(name,
 IF(name="Line", MODEL_LINE_JAC,
  IF(name="Quadratic", MODEL_QUAD_JAC,
   IF(name="Cubic", MODEL_CUBIC_JAC,
    IF(name="Exponential", MODEL_EXP_JAC,
     IF(name="Damped Sine", MODEL_DSINE_JAC, NA())))))
)</t>
  </si>
  <si>
    <t>Quadratic</t>
  </si>
  <si>
    <t>Cubic</t>
  </si>
  <si>
    <t>Exponential</t>
  </si>
  <si>
    <t>Damped Sine</t>
  </si>
  <si>
    <t>Initial Guess</t>
  </si>
  <si>
    <t>LAMBDA(x,p,
  LET(
    a, INDEX(p,1),
    b, INDEX(p,2),
    c, INDEX(p,3),
    HSTACK(
      MAP(x, LAMBDA(k, -EXP(-k/b)*SIN(c*k))),
      MAP(x, LAMBDA(k, -a*k/b^2*(EXP(-k/b)*SIN(c*k)))),
      MAP(x, LAMBDA(k, -a*k*EXP(-k/b)*COS(c*k)))
    )
  )
)</t>
  </si>
  <si>
    <t>Standard Uncertainties</t>
  </si>
  <si>
    <t>Plot Fit Y</t>
  </si>
  <si>
    <t>Plot Fit X</t>
  </si>
  <si>
    <t>Sum of squared residuals</t>
  </si>
  <si>
    <t>Plot Fit Conf+</t>
  </si>
  <si>
    <t>Plot Fit Conf-</t>
  </si>
  <si>
    <t>Level of Confidence</t>
  </si>
  <si>
    <t xml:space="preserve"> </t>
  </si>
  <si>
    <t>Fit Model</t>
  </si>
  <si>
    <t>X</t>
  </si>
  <si>
    <t>Predicted Y</t>
  </si>
  <si>
    <t>Prediction Band ±</t>
  </si>
  <si>
    <t>Confidence Band ±</t>
  </si>
  <si>
    <t>2) Select fit model and provide initial guess</t>
  </si>
  <si>
    <t>Covariance Matrix</t>
  </si>
  <si>
    <t>Coverage Factor k</t>
  </si>
  <si>
    <t>y=</t>
  </si>
  <si>
    <t># fit parameters</t>
  </si>
  <si>
    <t># data points</t>
  </si>
  <si>
    <t>Standard Error Syx</t>
  </si>
  <si>
    <t>← Plot data in hidden columns here</t>
  </si>
  <si>
    <t>Plot Pred-</t>
  </si>
  <si>
    <t>Plot Pred+</t>
  </si>
  <si>
    <t>RLC Circuit Response</t>
  </si>
  <si>
    <t>Temperature coefficient of resistance</t>
  </si>
  <si>
    <t>Fit Results</t>
  </si>
  <si>
    <t>1) Enter measured x, y, and optionally u(y) values</t>
  </si>
  <si>
    <t>Use the plot's filter button to show the confidence band and predicted points.</t>
  </si>
  <si>
    <t>Fit Models</t>
  </si>
  <si>
    <t>MODEL_LINE</t>
  </si>
  <si>
    <t>MODEL_LINE_JAC</t>
  </si>
  <si>
    <t>LAMBDA(x,p, x*INDEX(p,1) + INDEX(p,2))</t>
  </si>
  <si>
    <t>Line model: y = a*x + b</t>
  </si>
  <si>
    <t>Jacobian of line model</t>
  </si>
  <si>
    <t>Jacobian of quadratic model</t>
  </si>
  <si>
    <t>LAMBDA(x,p,
    x^2*INDEX(p,1) + x*INDEX(p,2) + INDEX(p,3)
)</t>
  </si>
  <si>
    <t>Cubic fit model: y = a*x^3 + b*x^2 + c*x + d</t>
  </si>
  <si>
    <t>Jacobian of cubic model</t>
  </si>
  <si>
    <t>Quadratic fit model: y = a*x^2 + b*x + c</t>
  </si>
  <si>
    <t>LAMBDA(x,p,
    HSTACK(
        MAP(x, LAMBDA(k, -(k^3))),
        MAP(x, LAMBDA(k, -(k^2))),
        MAP(x, LAMBDA(k, -k)),
        MAP(x, LAMBDA(k, -1))
    )
)</t>
  </si>
  <si>
    <t>Exponential decay fit model: y = a*exp(-x/b)</t>
  </si>
  <si>
    <t>Jacobian of exponential decay model</t>
  </si>
  <si>
    <t>LAMBDA(x, p,
    LET(
      b, INDEX(p,2),
      a, INDEX(p,1),
      HSTACK(
        MAP(x, LAMBDA(k, -EXP(-k/b))),
        MAP(x, LAMBDA(k, -a*k/b^2*EXP(-k/b)))
      )
    )
)</t>
  </si>
  <si>
    <t>Damped Sine fit model: y = a*exp(-x/b)*sin(c*x)</t>
  </si>
  <si>
    <t>Jacobian of damped sine model</t>
  </si>
  <si>
    <t xml:space="preserve">Third Party Functions - Developed by Vertex42 (MIT License) </t>
  </si>
  <si>
    <t>Generate matrix of ones.</t>
  </si>
  <si>
    <t>Create diagonal matrix from array.</t>
  </si>
  <si>
    <t>LAMBDA(start,end,n, LET(doc,"https://www.vertex42.com/lambda/linspace.html",     SEQUENCE(n,1,start,(end-start)/(n-1)) ))</t>
  </si>
  <si>
    <t>LINSPACE</t>
  </si>
  <si>
    <t>Generate sequence of evenly spaced values between start and end points.</t>
  </si>
  <si>
    <t>MODELNPARAMS</t>
  </si>
  <si>
    <t>Get number of fit parameters for the model</t>
  </si>
  <si>
    <t>LAMBDA(name,
    IFS(name="Line", 2,
        name="Quadratic", 3,
        name="Cubic", 4,
        name="Exponential", 2,
        name="Damped Sine", 3,
        TRUE, 2
    )
)</t>
  </si>
  <si>
    <t>MODEL</t>
  </si>
  <si>
    <t>Get fit model function from its name in the dropdown menu</t>
  </si>
  <si>
    <t>Get jacobian function from the model name</t>
  </si>
  <si>
    <t>MODELJACOBIAN</t>
  </si>
  <si>
    <t>UCONF</t>
  </si>
  <si>
    <t>NONBLANK</t>
  </si>
  <si>
    <t>LAMBDA(array,
     FILTER(array, array&lt;&gt;"")
)</t>
  </si>
  <si>
    <t>LAMBDA(x,p,cov,func_jac,
    LET(x, NONBLANK(x),
        j, func_jac(x, p),
        n, COUNTA(p),
        cov, TAKE(cov, n, n),
        BYROW(j,
            LAMBDA(ji,
                LET(delf, TRANSPOSE(ji),
                    mm, MMULT(MMULT(TRANSPOSE(delf), cov), delf),
                    SQRT(mm)
                )
            )
        )
    )
)</t>
  </si>
  <si>
    <t>Curve Fitting Functions.</t>
  </si>
  <si>
    <t>Curve fit is calculated using Gauss-Newton Method, which requires a function for calculating the fit model and for calculating its Jacobian at x.</t>
  </si>
  <si>
    <t>Formula Reference - These are the same formulas as defined in Name Manager, duplicated here for readability and easier editing.</t>
  </si>
  <si>
    <t xml:space="preserve">Compute delta used in Gauss-Newton method.
- Parameters x and y are the measured datapoints.
- uy is optional uncertainty in each y. If omitted, the weights are all 1.
- p is the array of fit coefficients (e.g. {slope, intercept})
- func is a LAMBDA that calculates y given x and p
- func_jac is a LAMBDA that calculates Jacobian of the model given x and p
</t>
  </si>
  <si>
    <t>Gauss-Newton Minimization used to minimize sum of squared residuals in curve fit.
- x and y are the measured datapoints.
- uy is optional uncertainty in each y. If omitted, the weights are all 1.
- func is a LAMBDA that calculates y given x and p
- func_jac is a LAMBDA that calculates Jacobian of the model given x and p
- guess is an intial guess of the fit parameters p</t>
  </si>
  <si>
    <t xml:space="preserve">Compute covariance matrix of curve fit
- x and y are the measured datapoints.
- uy is optional uncertainty in each y. If omitted, the average residual is used.
- p are the fit coefficients found using GAUSSNEWTON
- resid is an array of residuals calculated using the fit model
- func is a LAMBDA that calculates y given x and p
- func_jac is a LAMBDA that calculates Jacobian of the model given x and p
</t>
  </si>
  <si>
    <t>Calculate confidence band at x
- x are the x-values at which to calculate confidence in y
- p are the fit coefficients found using GAUSSNEWTON
- cov is the covariance matrix found using FIT_COVARIANCE
- func_jac is a LAMBDA that calculates Jacobian of the model given x and p</t>
  </si>
  <si>
    <t>Utility function to filter out non-empty values in an array</t>
  </si>
  <si>
    <t>Model Lookup Functions</t>
  </si>
  <si>
    <t>LAMBDA(x,p,
    HSTACK(
        MAP(x, LAMBDA(k, -k)),
        MAP(x, LAMBDA(k, -1))
    )
)</t>
  </si>
  <si>
    <t>LAMBDA(x,p,
    HSTACK(
        MAP(x, LAMBDA(k, -(k^2))),
        MAP(x, LAMBDA(k, -k)),
        MAP(x, LAMBDA(k, -1))
    )
)</t>
  </si>
  <si>
    <t>LAMBDA(x,p,
    x^3*INDEX(p,1) + x^2*INDEX(p,2) + x*INDEX(p,3) + INDEX(p,4)
)</t>
  </si>
  <si>
    <t>To add a new fit model, implement the fit model itself in a new MODEL_XXX, and implement its Jacobian in MODEL_XXX_JAC. Then add thse to the lookup functions in Model Lookup Functions defined below.
The model and Jacobian LAMBDAs take parameters x and p - where x is the x-value at which to compute y, and p is an array of coefficients (such as slope and intercept) used by the model.</t>
  </si>
  <si>
    <t>v0.1</t>
  </si>
  <si>
    <t>uncertainty@sandia.gov</t>
  </si>
  <si>
    <t>Formula Reference</t>
  </si>
  <si>
    <t>Lists the LAMBDA functions used in Excel's Name Manager for readability. Hidden by default.</t>
  </si>
  <si>
    <t>Provides allowable options for dropdown menus. Hidden by default.</t>
  </si>
  <si>
    <t>About</t>
  </si>
  <si>
    <t>Sandia National Laboratories is a multimission laboratory managed and operated by National Technology &amp; Engineering Solutions of Sandia, LLC, a wholly owned subsidiary of Honeywell International Inc., for the U.S. Department of Energy’s National Nuclear Security Administration under contract DE-NA0003525.</t>
  </si>
  <si>
    <t>SAND2026-16029O</t>
  </si>
  <si>
    <t>Sandia Primary Standards Lab - Excel CurveFit Uncertainty Calculator</t>
  </si>
  <si>
    <t>• Line
• Quadratic
• Cubic 
• Exponential Decay
• Damped Sine</t>
  </si>
  <si>
    <t>Available Fit Models</t>
  </si>
  <si>
    <t>Instructions</t>
  </si>
  <si>
    <t>1) Enter measured x, y, and optionally u(y) values in the table
2) Select a fit model from the dropdown
3) If a solution did not compute properly, try adjusting the initial guess values
4) In the predictions table, enter x values at which to predict y and its uncertainty</t>
  </si>
  <si>
    <t>Results</t>
  </si>
  <si>
    <t>• Fit parameters: These are the fit model coefficients that minimize the sum of squared residuals
• Fit parameter uncertainties: Standard uncertainty in the fit parameters
• Covariance Matrix: The covariance of the fit parameters
• Confidence Band: The expanded uncertainty of the location of the fit line at the given x value
• Prediction Band: Confidence band root-sum-squared with the uncertainty in a new measurement. Measured values should fall within the prediction band with the provided level of confidence.</t>
  </si>
  <si>
    <t>Curve Fit Uncertainty</t>
  </si>
  <si>
    <t>The calculator</t>
  </si>
  <si>
    <t>Worksheets</t>
  </si>
  <si>
    <t>Examples</t>
  </si>
  <si>
    <t>Some example data to try and used for validating the calculations</t>
  </si>
  <si>
    <t>Lookup</t>
  </si>
  <si>
    <t>• Input known uncertainty in y, or leave blank to use average residual as y uncertainty
• Compute uncertainty in fit parameters
• Plot confidence and prediction bands
• Compute predicted y and its uncertainty at any x values</t>
  </si>
  <si>
    <r>
      <t xml:space="preserve">This spreadsheet calculates uncertaint in curve fit applications with arbitrary fit models, and accounts for known uncertainty in y.
Currently implemented fit models are listed below. Other </t>
    </r>
    <r>
      <rPr>
        <b/>
        <sz val="11"/>
        <color theme="1"/>
        <rFont val="Calibri"/>
        <family val="2"/>
        <scheme val="minor"/>
      </rPr>
      <t>arbitrary</t>
    </r>
    <r>
      <rPr>
        <sz val="11"/>
        <color theme="1"/>
        <rFont val="Calibri"/>
        <family val="2"/>
        <scheme val="minor"/>
      </rPr>
      <t xml:space="preserve"> models may be added by defining LAMBDAs to compute the model and its Jacobian (See Formula Reference tab for details). 
No Excel Macros are used, however the calculations make use of Excel's LAMBDA function which is only available in Office 365 or 2024.</t>
    </r>
  </si>
  <si>
    <t>Usage</t>
  </si>
  <si>
    <t>Model:</t>
  </si>
  <si>
    <t>Linear, Quadratic, or Cubic</t>
  </si>
  <si>
    <t>RC Circuit Response</t>
  </si>
  <si>
    <t>Expanded Uncertainties</t>
  </si>
  <si>
    <t>3) Enter X values at which to predict Y and its expanded uncertainty</t>
  </si>
  <si>
    <t>±Confidence Band (k=1)</t>
  </si>
  <si>
    <t>±Prediction Band (k=1)</t>
  </si>
  <si>
    <t>Features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</si>
</sst>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0000"/>
    <numFmt numFmtId="165" formatCode="0.0000"/>
    <numFmt numFmtId="166" formatCode="0.000"/>
    <numFmt numFmtId="167" formatCode="0.0"/>
  </numFmts>
  <fonts count="8">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sz val="11"/>
      <color rgb="FFC00000"/>
      <name val="Calibri"/>
      <family val="2"/>
      <scheme val="minor"/>
    </font>
    <font>
      <b/>
      <sz val="14"/>
      <color theme="1"/>
      <name val="Calibri"/>
      <family val="2"/>
      <scheme val="minor"/>
    </font>
    <font>
      <sz val="11"/>
      <color rgb="FF323940"/>
      <name val="OpenSans-Regular"/>
    </font>
    <font>
      <sz val="11"/>
      <name val="Calibri"/>
      <family val="2"/>
      <scheme val="minor"/>
    </font>
  </fonts>
  <fills count="8">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9" tint="-0.249977111117893"/>
        <bgColor indexed="64"/>
      </patternFill>
    </fill>
    <fill>
      <patternFill patternType="solid">
        <fgColor theme="8" tint="-0.499984740745262"/>
        <bgColor indexed="64"/>
      </patternFill>
    </fill>
    <fill>
      <patternFill patternType="solid">
        <fgColor theme="4" tint="0.79998168889431442"/>
        <bgColor indexed="64"/>
      </patternFill>
    </fill>
  </fills>
  <borders count="2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medium">
        <color indexed="64"/>
      </right>
      <top/>
      <bottom style="dotted">
        <color indexed="64"/>
      </bottom>
      <diagonal/>
    </border>
    <border>
      <left/>
      <right/>
      <top/>
      <bottom style="dotted">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style="dotted">
        <color indexed="64"/>
      </left>
      <right/>
      <top/>
      <bottom style="dotted">
        <color indexed="64"/>
      </bottom>
      <diagonal/>
    </border>
    <border>
      <left/>
      <right style="medium">
        <color indexed="64"/>
      </right>
      <top style="dotted">
        <color indexed="64"/>
      </top>
      <bottom/>
      <diagonal/>
    </border>
  </borders>
  <cellStyleXfs count="2">
    <xf numFmtId="0" fontId="0" fillId="0" borderId="0"/>
    <xf numFmtId="0" fontId="3" fillId="0" borderId="0" applyNumberFormat="0" applyFill="0" applyBorder="0" applyAlignment="0" applyProtection="0"/>
  </cellStyleXfs>
  <cellXfs count="91">
    <xf numFmtId="0" fontId="0" fillId="0" borderId="0" xfId="0"/>
    <xf numFmtId="0" fontId="0" fillId="0" borderId="0" xfId="0" applyAlignment="1">
      <alignment wrapText="1"/>
    </xf>
    <xf numFmtId="0" fontId="0" fillId="2" borderId="0" xfId="0" applyFill="1"/>
    <xf numFmtId="0" fontId="0" fillId="0" borderId="0" xfId="0" applyNumberFormat="1"/>
    <xf numFmtId="11" fontId="0" fillId="0" borderId="0" xfId="0" applyNumberFormat="1"/>
    <xf numFmtId="0" fontId="0" fillId="0" borderId="0" xfId="0" applyAlignment="1">
      <alignment horizontal="center"/>
    </xf>
    <xf numFmtId="0" fontId="2" fillId="0" borderId="0" xfId="0" applyFont="1"/>
    <xf numFmtId="0" fontId="0" fillId="0" borderId="0" xfId="0" applyAlignment="1">
      <alignment horizontal="left"/>
    </xf>
    <xf numFmtId="0" fontId="0" fillId="3" borderId="0" xfId="0" applyFill="1"/>
    <xf numFmtId="0" fontId="2" fillId="3" borderId="0" xfId="0" applyFont="1" applyFill="1"/>
    <xf numFmtId="0" fontId="2" fillId="0" borderId="0" xfId="0" applyFont="1" applyAlignment="1">
      <alignment horizontal="left"/>
    </xf>
    <xf numFmtId="0" fontId="2" fillId="3" borderId="4" xfId="0" applyFont="1" applyFill="1" applyBorder="1" applyAlignment="1">
      <alignment horizontal="left"/>
    </xf>
    <xf numFmtId="9" fontId="0" fillId="3" borderId="0" xfId="0" applyNumberFormat="1" applyFill="1" applyBorder="1" applyAlignment="1">
      <alignment horizontal="left"/>
    </xf>
    <xf numFmtId="0" fontId="0" fillId="3" borderId="0" xfId="0" applyFill="1" applyBorder="1"/>
    <xf numFmtId="0" fontId="0" fillId="3" borderId="5" xfId="0" applyFill="1" applyBorder="1"/>
    <xf numFmtId="0" fontId="0" fillId="4" borderId="4" xfId="0" applyFill="1" applyBorder="1" applyAlignment="1">
      <alignment horizontal="left"/>
    </xf>
    <xf numFmtId="0" fontId="2" fillId="4" borderId="4" xfId="0" applyFont="1" applyFill="1" applyBorder="1" applyAlignment="1">
      <alignment horizontal="left"/>
    </xf>
    <xf numFmtId="0" fontId="0" fillId="4" borderId="0" xfId="0" applyFill="1" applyBorder="1" applyAlignment="1">
      <alignment horizontal="center"/>
    </xf>
    <xf numFmtId="0" fontId="0" fillId="4" borderId="5" xfId="0" applyFill="1" applyBorder="1" applyAlignment="1">
      <alignment horizontal="center"/>
    </xf>
    <xf numFmtId="0" fontId="0" fillId="4" borderId="0" xfId="0" applyFill="1" applyBorder="1" applyAlignment="1">
      <alignment horizontal="right"/>
    </xf>
    <xf numFmtId="0" fontId="2" fillId="4" borderId="6" xfId="0" applyFont="1" applyFill="1" applyBorder="1" applyAlignment="1">
      <alignment horizontal="left"/>
    </xf>
    <xf numFmtId="2" fontId="0" fillId="4" borderId="7" xfId="0" applyNumberFormat="1" applyFill="1" applyBorder="1" applyAlignment="1">
      <alignment horizontal="right"/>
    </xf>
    <xf numFmtId="0" fontId="0" fillId="4" borderId="7" xfId="0" applyFill="1" applyBorder="1" applyAlignment="1">
      <alignment horizontal="center"/>
    </xf>
    <xf numFmtId="0" fontId="0" fillId="4" borderId="8" xfId="0" applyFill="1" applyBorder="1" applyAlignment="1">
      <alignment horizontal="center"/>
    </xf>
    <xf numFmtId="167" fontId="0" fillId="0" borderId="0" xfId="0" applyNumberFormat="1" applyFont="1" applyFill="1" applyBorder="1" applyAlignment="1">
      <alignment horizontal="left"/>
    </xf>
    <xf numFmtId="0" fontId="2" fillId="3" borderId="6" xfId="0" applyFont="1" applyFill="1" applyBorder="1" applyAlignment="1">
      <alignment horizontal="left"/>
    </xf>
    <xf numFmtId="0" fontId="2" fillId="0" borderId="0" xfId="0" applyFont="1" applyFill="1" applyBorder="1" applyAlignment="1">
      <alignment horizontal="left"/>
    </xf>
    <xf numFmtId="0" fontId="0" fillId="4" borderId="0" xfId="0" applyFill="1" applyBorder="1" applyAlignment="1">
      <alignment horizontal="left"/>
    </xf>
    <xf numFmtId="11" fontId="2" fillId="0" borderId="0" xfId="0" applyNumberFormat="1" applyFont="1"/>
    <xf numFmtId="0" fontId="2" fillId="3" borderId="0" xfId="0" applyFont="1" applyFill="1" applyBorder="1" applyAlignment="1">
      <alignment horizontal="left"/>
    </xf>
    <xf numFmtId="0" fontId="2" fillId="3" borderId="0" xfId="0" applyFont="1" applyFill="1" applyBorder="1" applyAlignment="1">
      <alignment horizontal="right"/>
    </xf>
    <xf numFmtId="0" fontId="0" fillId="3" borderId="5" xfId="0" applyFill="1" applyBorder="1" applyAlignment="1">
      <alignment horizontal="center"/>
    </xf>
    <xf numFmtId="0" fontId="0" fillId="4" borderId="5" xfId="0" applyFill="1" applyBorder="1" applyAlignment="1">
      <alignment horizontal="left"/>
    </xf>
    <xf numFmtId="0" fontId="2" fillId="4" borderId="0" xfId="0" applyFont="1" applyFill="1" applyBorder="1" applyAlignment="1">
      <alignment horizontal="center"/>
    </xf>
    <xf numFmtId="0" fontId="2" fillId="4" borderId="5" xfId="0" applyFont="1" applyFill="1" applyBorder="1" applyAlignment="1">
      <alignment horizontal="center"/>
    </xf>
    <xf numFmtId="167" fontId="0" fillId="3" borderId="7" xfId="0" applyNumberFormat="1" applyFont="1" applyFill="1" applyBorder="1" applyAlignment="1">
      <alignment horizontal="center"/>
    </xf>
    <xf numFmtId="167" fontId="0" fillId="3" borderId="8" xfId="0" applyNumberFormat="1" applyFont="1" applyFill="1" applyBorder="1" applyAlignment="1">
      <alignment horizontal="center"/>
    </xf>
    <xf numFmtId="0" fontId="0" fillId="0" borderId="0" xfId="0" applyBorder="1"/>
    <xf numFmtId="0" fontId="0" fillId="0" borderId="0" xfId="0" applyFill="1"/>
    <xf numFmtId="0" fontId="0" fillId="0" borderId="0" xfId="0" applyFill="1" applyAlignment="1">
      <alignment wrapText="1"/>
    </xf>
    <xf numFmtId="0" fontId="0" fillId="7" borderId="0" xfId="0" applyFill="1"/>
    <xf numFmtId="0" fontId="2" fillId="7" borderId="0" xfId="0" applyFont="1" applyFill="1" applyAlignment="1">
      <alignment wrapText="1"/>
    </xf>
    <xf numFmtId="0" fontId="2" fillId="7" borderId="0" xfId="0" applyFont="1" applyFill="1"/>
    <xf numFmtId="0" fontId="2" fillId="0" borderId="15" xfId="0" applyFont="1" applyBorder="1" applyAlignment="1">
      <alignment vertical="center"/>
    </xf>
    <xf numFmtId="0" fontId="0" fillId="0" borderId="15" xfId="0" applyBorder="1" applyAlignment="1">
      <alignment wrapText="1"/>
    </xf>
    <xf numFmtId="0" fontId="0" fillId="0" borderId="15" xfId="0" applyBorder="1"/>
    <xf numFmtId="0" fontId="0" fillId="0" borderId="15" xfId="0" applyBorder="1" applyAlignment="1">
      <alignment vertical="top" wrapText="1"/>
    </xf>
    <xf numFmtId="0" fontId="6" fillId="0" borderId="15" xfId="0" applyFont="1" applyBorder="1" applyAlignment="1">
      <alignment horizontal="left" wrapText="1"/>
    </xf>
    <xf numFmtId="0" fontId="0" fillId="0" borderId="15" xfId="0" applyFont="1" applyBorder="1" applyAlignment="1">
      <alignment vertical="center" wrapText="1"/>
    </xf>
    <xf numFmtId="0" fontId="2" fillId="0" borderId="16" xfId="0" applyFont="1" applyBorder="1" applyAlignment="1">
      <alignment vertical="center"/>
    </xf>
    <xf numFmtId="0" fontId="0" fillId="0" borderId="16" xfId="0" applyBorder="1" applyAlignment="1">
      <alignment wrapText="1"/>
    </xf>
    <xf numFmtId="0" fontId="0" fillId="0" borderId="16" xfId="0" applyBorder="1"/>
    <xf numFmtId="0" fontId="0" fillId="0" borderId="17" xfId="0" applyBorder="1"/>
    <xf numFmtId="164" fontId="0" fillId="0" borderId="0" xfId="0" applyNumberFormat="1"/>
    <xf numFmtId="165" fontId="4" fillId="4" borderId="0" xfId="0" applyNumberFormat="1" applyFont="1" applyFill="1" applyBorder="1" applyAlignment="1">
      <alignment horizontal="center"/>
    </xf>
    <xf numFmtId="165" fontId="4" fillId="4" borderId="5" xfId="0" applyNumberFormat="1" applyFont="1" applyFill="1" applyBorder="1" applyAlignment="1">
      <alignment horizontal="center"/>
    </xf>
    <xf numFmtId="165" fontId="7" fillId="4" borderId="0" xfId="0" applyNumberFormat="1" applyFont="1" applyFill="1" applyBorder="1" applyAlignment="1">
      <alignment horizontal="center"/>
    </xf>
    <xf numFmtId="165" fontId="0" fillId="4" borderId="0" xfId="0" applyNumberFormat="1" applyFill="1" applyBorder="1" applyAlignment="1">
      <alignment horizontal="center"/>
    </xf>
    <xf numFmtId="165" fontId="0" fillId="4" borderId="5" xfId="0" applyNumberFormat="1" applyFill="1" applyBorder="1" applyAlignment="1">
      <alignment horizontal="center"/>
    </xf>
    <xf numFmtId="0" fontId="7" fillId="4" borderId="0" xfId="0" applyNumberFormat="1" applyFont="1" applyFill="1" applyBorder="1" applyAlignment="1">
      <alignment horizontal="center"/>
    </xf>
    <xf numFmtId="0" fontId="7" fillId="4" borderId="5" xfId="0" applyNumberFormat="1" applyFont="1" applyFill="1" applyBorder="1" applyAlignment="1">
      <alignment horizontal="center"/>
    </xf>
    <xf numFmtId="0" fontId="0" fillId="4" borderId="0" xfId="0" applyNumberFormat="1" applyFill="1" applyBorder="1" applyAlignment="1">
      <alignment horizontal="center"/>
    </xf>
    <xf numFmtId="0" fontId="0" fillId="4" borderId="5" xfId="0" applyNumberFormat="1" applyFill="1" applyBorder="1" applyAlignment="1">
      <alignment horizontal="center"/>
    </xf>
    <xf numFmtId="165" fontId="0" fillId="4" borderId="0" xfId="0" applyNumberFormat="1" applyFill="1" applyBorder="1" applyAlignment="1">
      <alignment horizontal="left"/>
    </xf>
    <xf numFmtId="165" fontId="0" fillId="4" borderId="5" xfId="0" applyNumberFormat="1" applyFill="1" applyBorder="1" applyAlignment="1">
      <alignment horizontal="left"/>
    </xf>
    <xf numFmtId="165" fontId="0" fillId="4" borderId="0" xfId="0" applyNumberFormat="1" applyFill="1" applyBorder="1" applyAlignment="1">
      <alignment horizontal="right"/>
    </xf>
    <xf numFmtId="166" fontId="0" fillId="0" borderId="0" xfId="0" applyNumberFormat="1"/>
    <xf numFmtId="165" fontId="0" fillId="4" borderId="20" xfId="0" applyNumberFormat="1" applyFill="1" applyBorder="1" applyAlignment="1">
      <alignment horizontal="center"/>
    </xf>
    <xf numFmtId="165" fontId="0" fillId="4" borderId="21" xfId="0" applyNumberFormat="1" applyFill="1" applyBorder="1" applyAlignment="1">
      <alignment horizontal="center"/>
    </xf>
    <xf numFmtId="165" fontId="0" fillId="4" borderId="22" xfId="0" applyNumberFormat="1" applyFill="1" applyBorder="1" applyAlignment="1">
      <alignment horizontal="center"/>
    </xf>
    <xf numFmtId="165" fontId="0" fillId="4" borderId="22" xfId="0" applyNumberFormat="1" applyFill="1" applyBorder="1" applyAlignment="1">
      <alignment horizontal="left"/>
    </xf>
    <xf numFmtId="165" fontId="0" fillId="4" borderId="23" xfId="0" applyNumberFormat="1" applyFill="1" applyBorder="1" applyAlignment="1">
      <alignment horizontal="left"/>
    </xf>
    <xf numFmtId="165" fontId="0" fillId="4" borderId="19" xfId="0" applyNumberFormat="1" applyFill="1" applyBorder="1" applyAlignment="1">
      <alignment horizontal="left"/>
    </xf>
    <xf numFmtId="165" fontId="0" fillId="4" borderId="24" xfId="0" applyNumberFormat="1" applyFill="1" applyBorder="1" applyAlignment="1">
      <alignment horizontal="center"/>
    </xf>
    <xf numFmtId="165" fontId="0" fillId="4" borderId="18" xfId="0" applyNumberFormat="1" applyFill="1" applyBorder="1" applyAlignment="1">
      <alignment horizontal="left"/>
    </xf>
    <xf numFmtId="0" fontId="2" fillId="2" borderId="15" xfId="0" applyFont="1" applyFill="1" applyBorder="1" applyAlignment="1">
      <alignment horizontal="center" vertical="top" wrapText="1"/>
    </xf>
    <xf numFmtId="0" fontId="5" fillId="2" borderId="11" xfId="0" applyFont="1" applyFill="1" applyBorder="1" applyAlignment="1">
      <alignment horizontal="center" wrapText="1"/>
    </xf>
    <xf numFmtId="0" fontId="5" fillId="2" borderId="12" xfId="0" applyFont="1" applyFill="1" applyBorder="1" applyAlignment="1">
      <alignment horizontal="center" wrapText="1"/>
    </xf>
    <xf numFmtId="0" fontId="2" fillId="2" borderId="13" xfId="0" applyFont="1" applyFill="1" applyBorder="1" applyAlignment="1">
      <alignment horizontal="center" wrapText="1"/>
    </xf>
    <xf numFmtId="0" fontId="2" fillId="2" borderId="14" xfId="0" applyFont="1" applyFill="1" applyBorder="1" applyAlignment="1">
      <alignment horizontal="center" wrapText="1"/>
    </xf>
    <xf numFmtId="0" fontId="3" fillId="0" borderId="9" xfId="1" applyFill="1" applyBorder="1" applyAlignment="1">
      <alignment horizontal="center" wrapText="1"/>
    </xf>
    <xf numFmtId="0" fontId="3" fillId="0" borderId="10" xfId="1" applyFill="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2" fillId="2" borderId="15" xfId="0" applyFont="1" applyFill="1" applyBorder="1" applyAlignment="1">
      <alignment horizontal="center" wrapText="1"/>
    </xf>
    <xf numFmtId="0" fontId="1" fillId="5" borderId="1" xfId="0" applyFont="1" applyFill="1" applyBorder="1" applyAlignment="1">
      <alignment horizontal="center"/>
    </xf>
    <xf numFmtId="0" fontId="1" fillId="5" borderId="2" xfId="0" applyFont="1" applyFill="1" applyBorder="1" applyAlignment="1">
      <alignment horizontal="center"/>
    </xf>
    <xf numFmtId="0" fontId="1" fillId="5" borderId="3" xfId="0" applyFont="1" applyFill="1" applyBorder="1" applyAlignment="1">
      <alignment horizontal="center"/>
    </xf>
    <xf numFmtId="0" fontId="1" fillId="6" borderId="1" xfId="0" applyFont="1" applyFill="1" applyBorder="1" applyAlignment="1">
      <alignment horizontal="center"/>
    </xf>
    <xf numFmtId="0" fontId="1" fillId="6" borderId="2" xfId="0" applyFont="1" applyFill="1" applyBorder="1" applyAlignment="1">
      <alignment horizontal="center"/>
    </xf>
    <xf numFmtId="0" fontId="1" fillId="6" borderId="3" xfId="0" applyFont="1" applyFill="1" applyBorder="1" applyAlignment="1">
      <alignment horizontal="center"/>
    </xf>
  </cellXfs>
  <cellStyles count="2">
    <cellStyle name="Hyperlink" xfId="1" builtinId="8"/>
    <cellStyle name="Normal" xfId="0" builtinId="0"/>
  </cellStyles>
  <dxfs count="13">
    <dxf>
      <numFmt numFmtId="164" formatCode="0.00000"/>
    </dxf>
    <dxf>
      <numFmt numFmtId="164" formatCode="0.00000"/>
    </dxf>
    <dxf>
      <numFmt numFmtId="164" formatCode="0.00000"/>
    </dxf>
    <dxf>
      <numFmt numFmtId="0" formatCode="General"/>
    </dxf>
    <dxf>
      <numFmt numFmtId="0" formatCode="General"/>
    </dxf>
    <dxf>
      <numFmt numFmtId="166" formatCode="0.000"/>
    </dxf>
    <dxf>
      <numFmt numFmtId="15" formatCode="0.00E+00"/>
    </dxf>
    <dxf>
      <numFmt numFmtId="15" formatCode="0.00E+00"/>
    </dxf>
    <dxf>
      <fill>
        <patternFill>
          <bgColor theme="9" tint="0.59996337778862885"/>
        </patternFill>
      </fill>
    </dxf>
    <dxf>
      <fill>
        <patternFill>
          <bgColor theme="9" tint="0.79998168889431442"/>
        </patternFill>
      </fill>
    </dxf>
    <dxf>
      <font>
        <b/>
        <i val="0"/>
        <color theme="0"/>
      </font>
      <fill>
        <patternFill>
          <bgColor theme="9" tint="-0.24994659260841701"/>
        </patternFill>
      </fill>
    </dxf>
    <dxf>
      <border>
        <left style="medium">
          <color auto="1"/>
        </left>
        <right style="medium">
          <color auto="1"/>
        </right>
        <top style="medium">
          <color auto="1"/>
        </top>
        <bottom style="medium">
          <color auto="1"/>
        </bottom>
      </border>
    </dxf>
    <dxf>
      <border diagonalUp="0" diagonalDown="0">
        <left/>
        <right/>
        <top/>
        <bottom/>
        <vertical/>
        <horizontal/>
      </border>
    </dxf>
  </dxfs>
  <tableStyles count="2" defaultTableStyle="TableStyleMedium2" defaultPivotStyle="PivotStyleMedium9">
    <tableStyle name="Table Style 1" pivot="0" count="1" xr9:uid="{31E191FA-8B52-4415-9C86-52CB666D2686}">
      <tableStyleElement type="headerRow" dxfId="12"/>
    </tableStyle>
    <tableStyle name="Table Style 2" pivot="0" count="4" xr9:uid="{3E19A69E-5514-494F-AC5C-3EED91229D11}">
      <tableStyleElement type="wholeTable" dxfId="11"/>
      <tableStyleElement type="headerRow" dxfId="10"/>
      <tableStyleElement type="firstRowStripe" dxfId="9"/>
      <tableStyleElement type="secondRowStripe" dxfId="8"/>
    </tableStyle>
  </tableStyles>
  <colors>
    <mruColors>
      <color rgb="FF007A86"/>
      <color rgb="FFFFC600"/>
      <color rgb="FF8A387C"/>
      <color rgb="FFED8B00"/>
      <color rgb="FFBA0C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Fit Line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X</c:v>
          </c:tx>
          <c:spPr>
            <a:ln w="25400" cap="rnd">
              <a:noFill/>
              <a:round/>
            </a:ln>
            <a:effectLst/>
          </c:spPr>
          <c:marker>
            <c:symbol val="circle"/>
            <c:size val="4"/>
            <c:spPr>
              <a:solidFill>
                <a:srgbClr val="007A86"/>
              </a:solidFill>
              <a:ln w="9525">
                <a:solidFill>
                  <a:srgbClr val="007A86"/>
                </a:solidFill>
              </a:ln>
              <a:effectLst/>
            </c:spPr>
          </c:marker>
          <c:xVal>
            <c:numRef>
              <c:f>'Curve Fit Uncertainty'!$B$4:$B$503</c:f>
              <c:numCache>
                <c:formatCode>General</c:formatCode>
                <c:ptCount val="500"/>
                <c:pt idx="0">
                  <c:v>0</c:v>
                </c:pt>
                <c:pt idx="1">
                  <c:v>1</c:v>
                </c:pt>
                <c:pt idx="2">
                  <c:v>2</c:v>
                </c:pt>
                <c:pt idx="3">
                  <c:v>3</c:v>
                </c:pt>
                <c:pt idx="4">
                  <c:v>4</c:v>
                </c:pt>
                <c:pt idx="5">
                  <c:v>5</c:v>
                </c:pt>
                <c:pt idx="6">
                  <c:v>6</c:v>
                </c:pt>
                <c:pt idx="7">
                  <c:v>7</c:v>
                </c:pt>
                <c:pt idx="8">
                  <c:v>8</c:v>
                </c:pt>
                <c:pt idx="9">
                  <c:v>9</c:v>
                </c:pt>
                <c:pt idx="10">
                  <c:v>10</c:v>
                </c:pt>
              </c:numCache>
            </c:numRef>
          </c:xVal>
          <c:yVal>
            <c:numRef>
              <c:f>'Curve Fit Uncertainty'!$C$4:$C$503</c:f>
              <c:numCache>
                <c:formatCode>General</c:formatCode>
                <c:ptCount val="500"/>
                <c:pt idx="0">
                  <c:v>4.7662000000000004</c:v>
                </c:pt>
                <c:pt idx="1">
                  <c:v>2.9278</c:v>
                </c:pt>
                <c:pt idx="2">
                  <c:v>1.9705999999999999</c:v>
                </c:pt>
                <c:pt idx="3">
                  <c:v>1.0177</c:v>
                </c:pt>
                <c:pt idx="4">
                  <c:v>0.68410000000000004</c:v>
                </c:pt>
                <c:pt idx="5">
                  <c:v>0.45639999999999997</c:v>
                </c:pt>
                <c:pt idx="6">
                  <c:v>0.1527</c:v>
                </c:pt>
                <c:pt idx="7">
                  <c:v>2.3999999999999998E-3</c:v>
                </c:pt>
                <c:pt idx="8">
                  <c:v>9.35E-2</c:v>
                </c:pt>
                <c:pt idx="9">
                  <c:v>9.7999999999999997E-3</c:v>
                </c:pt>
                <c:pt idx="10">
                  <c:v>6.7999999999999996E-3</c:v>
                </c:pt>
              </c:numCache>
            </c:numRef>
          </c:yVal>
          <c:smooth val="0"/>
          <c:extLst>
            <c:ext xmlns:c16="http://schemas.microsoft.com/office/drawing/2014/chart" uri="{C3380CC4-5D6E-409C-BE32-E72D297353CC}">
              <c16:uniqueId val="{00000000-C483-4F14-82AB-527B4F2AAD21}"/>
            </c:ext>
          </c:extLst>
        </c:ser>
        <c:ser>
          <c:idx val="1"/>
          <c:order val="1"/>
          <c:tx>
            <c:v>Fit Line</c:v>
          </c:tx>
          <c:spPr>
            <a:ln w="22225" cap="rnd">
              <a:solidFill>
                <a:srgbClr val="BA0C2F"/>
              </a:solidFill>
              <a:round/>
            </a:ln>
            <a:effectLst/>
          </c:spPr>
          <c:marker>
            <c:symbol val="none"/>
          </c:marker>
          <c:xVal>
            <c:numRef>
              <c:f>'Curve Fit Uncertainty'!$U$4:$U$53</c:f>
              <c:numCache>
                <c:formatCode>General</c:formatCode>
                <c:ptCount val="50"/>
                <c:pt idx="0">
                  <c:v>0</c:v>
                </c:pt>
                <c:pt idx="1">
                  <c:v>0.20408163265306123</c:v>
                </c:pt>
                <c:pt idx="2">
                  <c:v>0.40816326530612246</c:v>
                </c:pt>
                <c:pt idx="3">
                  <c:v>0.61224489795918369</c:v>
                </c:pt>
                <c:pt idx="4">
                  <c:v>0.81632653061224492</c:v>
                </c:pt>
                <c:pt idx="5">
                  <c:v>1.0204081632653061</c:v>
                </c:pt>
                <c:pt idx="6">
                  <c:v>1.2244897959183674</c:v>
                </c:pt>
                <c:pt idx="7">
                  <c:v>1.4285714285714286</c:v>
                </c:pt>
                <c:pt idx="8">
                  <c:v>1.6326530612244898</c:v>
                </c:pt>
                <c:pt idx="9">
                  <c:v>1.8367346938775511</c:v>
                </c:pt>
                <c:pt idx="10">
                  <c:v>2.0408163265306123</c:v>
                </c:pt>
                <c:pt idx="11">
                  <c:v>2.2448979591836737</c:v>
                </c:pt>
                <c:pt idx="12">
                  <c:v>2.4489795918367347</c:v>
                </c:pt>
                <c:pt idx="13">
                  <c:v>2.6530612244897958</c:v>
                </c:pt>
                <c:pt idx="14">
                  <c:v>2.8571428571428568</c:v>
                </c:pt>
                <c:pt idx="15">
                  <c:v>3.0612244897959178</c:v>
                </c:pt>
                <c:pt idx="16">
                  <c:v>3.2653061224489788</c:v>
                </c:pt>
                <c:pt idx="17">
                  <c:v>3.4693877551020398</c:v>
                </c:pt>
                <c:pt idx="18">
                  <c:v>3.6734693877551008</c:v>
                </c:pt>
                <c:pt idx="19">
                  <c:v>3.8775510204081618</c:v>
                </c:pt>
                <c:pt idx="20">
                  <c:v>4.0816326530612228</c:v>
                </c:pt>
                <c:pt idx="21">
                  <c:v>4.2857142857142838</c:v>
                </c:pt>
                <c:pt idx="22">
                  <c:v>4.4897959183673448</c:v>
                </c:pt>
                <c:pt idx="23">
                  <c:v>4.6938775510204058</c:v>
                </c:pt>
                <c:pt idx="24">
                  <c:v>4.8979591836734668</c:v>
                </c:pt>
                <c:pt idx="25">
                  <c:v>5.1020408163265278</c:v>
                </c:pt>
                <c:pt idx="26">
                  <c:v>5.3061224489795888</c:v>
                </c:pt>
                <c:pt idx="27">
                  <c:v>5.5102040816326499</c:v>
                </c:pt>
                <c:pt idx="28">
                  <c:v>5.7142857142857109</c:v>
                </c:pt>
                <c:pt idx="29">
                  <c:v>5.9183673469387719</c:v>
                </c:pt>
                <c:pt idx="30">
                  <c:v>6.1224489795918329</c:v>
                </c:pt>
                <c:pt idx="31">
                  <c:v>6.3265306122448939</c:v>
                </c:pt>
                <c:pt idx="32">
                  <c:v>6.5306122448979549</c:v>
                </c:pt>
                <c:pt idx="33">
                  <c:v>6.7346938775510159</c:v>
                </c:pt>
                <c:pt idx="34">
                  <c:v>6.9387755102040769</c:v>
                </c:pt>
                <c:pt idx="35">
                  <c:v>7.1428571428571379</c:v>
                </c:pt>
                <c:pt idx="36">
                  <c:v>7.3469387755101989</c:v>
                </c:pt>
                <c:pt idx="37">
                  <c:v>7.5510204081632599</c:v>
                </c:pt>
                <c:pt idx="38">
                  <c:v>7.7551020408163209</c:v>
                </c:pt>
                <c:pt idx="39">
                  <c:v>7.9591836734693819</c:v>
                </c:pt>
                <c:pt idx="40">
                  <c:v>8.1632653061224438</c:v>
                </c:pt>
                <c:pt idx="41">
                  <c:v>8.3673469387755048</c:v>
                </c:pt>
                <c:pt idx="42">
                  <c:v>8.5714285714285658</c:v>
                </c:pt>
                <c:pt idx="43">
                  <c:v>8.7755102040816269</c:v>
                </c:pt>
                <c:pt idx="44">
                  <c:v>8.9795918367346879</c:v>
                </c:pt>
                <c:pt idx="45">
                  <c:v>9.1836734693877489</c:v>
                </c:pt>
                <c:pt idx="46">
                  <c:v>9.3877551020408099</c:v>
                </c:pt>
                <c:pt idx="47">
                  <c:v>9.5918367346938709</c:v>
                </c:pt>
                <c:pt idx="48">
                  <c:v>9.7959183673469319</c:v>
                </c:pt>
                <c:pt idx="49">
                  <c:v>9.9999999999999929</c:v>
                </c:pt>
              </c:numCache>
            </c:numRef>
          </c:xVal>
          <c:yVal>
            <c:numRef>
              <c:f>'Curve Fit Uncertainty'!$V$4:$V$53</c:f>
              <c:numCache>
                <c:formatCode>General</c:formatCode>
                <c:ptCount val="50"/>
                <c:pt idx="0">
                  <c:v>4.7933549344729371</c:v>
                </c:pt>
                <c:pt idx="1">
                  <c:v>4.3384200389699723</c:v>
                </c:pt>
                <c:pt idx="2">
                  <c:v>3.9266627845921898</c:v>
                </c:pt>
                <c:pt idx="3">
                  <c:v>3.5539852032312647</c:v>
                </c:pt>
                <c:pt idx="4">
                  <c:v>3.2166782628619757</c:v>
                </c:pt>
                <c:pt idx="5">
                  <c:v>2.9113849538150252</c:v>
                </c:pt>
                <c:pt idx="6">
                  <c:v>2.6350668785130589</c:v>
                </c:pt>
                <c:pt idx="7">
                  <c:v>2.3849740121579672</c:v>
                </c:pt>
                <c:pt idx="8">
                  <c:v>2.1586173334160712</c:v>
                </c:pt>
                <c:pt idx="9">
                  <c:v>1.9537440527111634</c:v>
                </c:pt>
                <c:pt idx="10">
                  <c:v>1.7683151915877326</c:v>
                </c:pt>
                <c:pt idx="11">
                  <c:v>1.6004852900055067</c:v>
                </c:pt>
                <c:pt idx="12">
                  <c:v>1.4485840396044136</c:v>
                </c:pt>
                <c:pt idx="13">
                  <c:v>1.3110996601470934</c:v>
                </c:pt>
                <c:pt idx="14">
                  <c:v>1.1866638536948482</c:v>
                </c:pt>
                <c:pt idx="15">
                  <c:v>1.0740381867751563</c:v>
                </c:pt>
                <c:pt idx="16">
                  <c:v>0.97210176501078771</c:v>
                </c:pt>
                <c:pt idx="17">
                  <c:v>0.87984007754364479</c:v>
                </c:pt>
                <c:pt idx="18">
                  <c:v>0.79633490022869791</c:v>
                </c:pt>
                <c:pt idx="19">
                  <c:v>0.72075515711068872</c:v>
                </c:pt>
                <c:pt idx="20">
                  <c:v>0.65234864923346025</c:v>
                </c:pt>
                <c:pt idx="21">
                  <c:v>0.59043456846381737</c:v>
                </c:pt>
                <c:pt idx="22">
                  <c:v>0.5343967218245802</c:v>
                </c:pt>
                <c:pt idx="23">
                  <c:v>0.48367739890276867</c:v>
                </c:pt>
                <c:pt idx="24">
                  <c:v>0.43777182129897452</c:v>
                </c:pt>
                <c:pt idx="25">
                  <c:v>0.39622311887669304</c:v>
                </c:pt>
                <c:pt idx="26">
                  <c:v>0.35861778281328971</c:v>
                </c:pt>
                <c:pt idx="27">
                  <c:v>0.32458155019960611</c:v>
                </c:pt>
                <c:pt idx="28">
                  <c:v>0.29377567923013564</c:v>
                </c:pt>
                <c:pt idx="29">
                  <c:v>0.26589357791301926</c:v>
                </c:pt>
                <c:pt idx="30">
                  <c:v>0.24065775274747267</c:v>
                </c:pt>
                <c:pt idx="31">
                  <c:v>0.21781704700069743</c:v>
                </c:pt>
                <c:pt idx="32">
                  <c:v>0.19714414109853465</c:v>
                </c:pt>
                <c:pt idx="33">
                  <c:v>0.17843329025278037</c:v>
                </c:pt>
                <c:pt idx="34">
                  <c:v>0.16149827680914841</c:v>
                </c:pt>
                <c:pt idx="35">
                  <c:v>0.14617055693685449</c:v>
                </c:pt>
                <c:pt idx="36">
                  <c:v>0.13229758321495552</c:v>
                </c:pt>
                <c:pt idx="37">
                  <c:v>0.11974128642117164</c:v>
                </c:pt>
                <c:pt idx="38">
                  <c:v>0.10837670141336522</c:v>
                </c:pt>
                <c:pt idx="39">
                  <c:v>9.8090723427913418E-2</c:v>
                </c:pt>
                <c:pt idx="40">
                  <c:v>8.878098241717497E-2</c:v>
                </c:pt>
                <c:pt idx="41">
                  <c:v>8.0354824223018775E-2</c:v>
                </c:pt>
                <c:pt idx="42">
                  <c:v>7.2728388446658396E-2</c:v>
                </c:pt>
                <c:pt idx="43">
                  <c:v>6.582577383739463E-2</c:v>
                </c:pt>
                <c:pt idx="44">
                  <c:v>5.9578282893891214E-2</c:v>
                </c:pt>
                <c:pt idx="45">
                  <c:v>5.3923738159961827E-2</c:v>
                </c:pt>
                <c:pt idx="46">
                  <c:v>4.8805863410378146E-2</c:v>
                </c:pt>
                <c:pt idx="47">
                  <c:v>4.417372356802076E-2</c:v>
                </c:pt>
                <c:pt idx="48">
                  <c:v>3.9981217778210301E-2</c:v>
                </c:pt>
                <c:pt idx="49">
                  <c:v>3.6186620595097405E-2</c:v>
                </c:pt>
              </c:numCache>
            </c:numRef>
          </c:yVal>
          <c:smooth val="0"/>
          <c:extLst>
            <c:ext xmlns:c16="http://schemas.microsoft.com/office/drawing/2014/chart" uri="{C3380CC4-5D6E-409C-BE32-E72D297353CC}">
              <c16:uniqueId val="{00000001-C483-4F14-82AB-527B4F2AAD21}"/>
            </c:ext>
          </c:extLst>
        </c:ser>
        <c:ser>
          <c:idx val="4"/>
          <c:order val="4"/>
          <c:tx>
            <c:v>Predictions</c:v>
          </c:tx>
          <c:spPr>
            <a:ln w="25400" cap="rnd">
              <a:noFill/>
              <a:round/>
            </a:ln>
            <a:effectLst/>
          </c:spPr>
          <c:marker>
            <c:symbol val="square"/>
            <c:size val="6"/>
            <c:spPr>
              <a:solidFill>
                <a:srgbClr val="ED8B00"/>
              </a:solidFill>
              <a:ln w="9525">
                <a:solidFill>
                  <a:srgbClr val="ED8B00"/>
                </a:solidFill>
              </a:ln>
              <a:effectLst/>
            </c:spPr>
          </c:marker>
          <c:errBars>
            <c:errDir val="y"/>
            <c:errBarType val="both"/>
            <c:errValType val="cust"/>
            <c:noEndCap val="0"/>
            <c:plus>
              <c:numRef>
                <c:f>'Curve Fit Uncertainty'!$R$4:$R$7</c:f>
                <c:numCache>
                  <c:formatCode>General</c:formatCode>
                  <c:ptCount val="4"/>
                  <c:pt idx="0">
                    <c:v>0.28320984928808729</c:v>
                  </c:pt>
                  <c:pt idx="1">
                    <c:v>0.21776753713300737</c:v>
                  </c:pt>
                  <c:pt idx="2">
                    <c:v>0.20806592947597397</c:v>
                  </c:pt>
                </c:numCache>
              </c:numRef>
            </c:plus>
            <c:minus>
              <c:numRef>
                <c:f>'Curve Fit Uncertainty'!$R$4:$R$7</c:f>
                <c:numCache>
                  <c:formatCode>General</c:formatCode>
                  <c:ptCount val="4"/>
                  <c:pt idx="0">
                    <c:v>0.28320984928808729</c:v>
                  </c:pt>
                  <c:pt idx="1">
                    <c:v>0.21776753713300737</c:v>
                  </c:pt>
                  <c:pt idx="2">
                    <c:v>0.20806592947597397</c:v>
                  </c:pt>
                </c:numCache>
              </c:numRef>
            </c:minus>
            <c:spPr>
              <a:noFill/>
              <a:ln w="12700" cap="flat" cmpd="sng" algn="ctr">
                <a:solidFill>
                  <a:srgbClr val="ED8B00"/>
                </a:solidFill>
                <a:round/>
              </a:ln>
              <a:effectLst/>
            </c:spPr>
          </c:errBars>
          <c:xVal>
            <c:numRef>
              <c:f>'Curve Fit Uncertainty'!$O$4:$O$7</c:f>
              <c:numCache>
                <c:formatCode>General</c:formatCode>
                <c:ptCount val="4"/>
                <c:pt idx="0">
                  <c:v>0</c:v>
                </c:pt>
                <c:pt idx="1">
                  <c:v>5</c:v>
                </c:pt>
                <c:pt idx="2">
                  <c:v>10</c:v>
                </c:pt>
              </c:numCache>
            </c:numRef>
          </c:xVal>
          <c:yVal>
            <c:numRef>
              <c:f>'Curve Fit Uncertainty'!$P$4:$P$7</c:f>
              <c:numCache>
                <c:formatCode>0.00000</c:formatCode>
                <c:ptCount val="4"/>
                <c:pt idx="0">
                  <c:v>4.7933549344729371</c:v>
                </c:pt>
                <c:pt idx="1">
                  <c:v>0.41647967104218853</c:v>
                </c:pt>
                <c:pt idx="2">
                  <c:v>3.6186620595097273E-2</c:v>
                </c:pt>
              </c:numCache>
            </c:numRef>
          </c:yVal>
          <c:smooth val="0"/>
          <c:extLst>
            <c:ext xmlns:c16="http://schemas.microsoft.com/office/drawing/2014/chart" uri="{C3380CC4-5D6E-409C-BE32-E72D297353CC}">
              <c16:uniqueId val="{00000009-C483-4F14-82AB-527B4F2AAD21}"/>
            </c:ext>
          </c:extLst>
        </c:ser>
        <c:ser>
          <c:idx val="5"/>
          <c:order val="5"/>
          <c:tx>
            <c:v>Pred-</c:v>
          </c:tx>
          <c:spPr>
            <a:ln w="19050" cap="rnd">
              <a:solidFill>
                <a:srgbClr val="8A387C"/>
              </a:solidFill>
              <a:prstDash val="sysDash"/>
              <a:round/>
            </a:ln>
            <a:effectLst/>
          </c:spPr>
          <c:marker>
            <c:symbol val="none"/>
          </c:marker>
          <c:xVal>
            <c:numRef>
              <c:f>'Curve Fit Uncertainty'!$U$4:$U$53</c:f>
              <c:numCache>
                <c:formatCode>General</c:formatCode>
                <c:ptCount val="50"/>
                <c:pt idx="0">
                  <c:v>0</c:v>
                </c:pt>
                <c:pt idx="1">
                  <c:v>0.20408163265306123</c:v>
                </c:pt>
                <c:pt idx="2">
                  <c:v>0.40816326530612246</c:v>
                </c:pt>
                <c:pt idx="3">
                  <c:v>0.61224489795918369</c:v>
                </c:pt>
                <c:pt idx="4">
                  <c:v>0.81632653061224492</c:v>
                </c:pt>
                <c:pt idx="5">
                  <c:v>1.0204081632653061</c:v>
                </c:pt>
                <c:pt idx="6">
                  <c:v>1.2244897959183674</c:v>
                </c:pt>
                <c:pt idx="7">
                  <c:v>1.4285714285714286</c:v>
                </c:pt>
                <c:pt idx="8">
                  <c:v>1.6326530612244898</c:v>
                </c:pt>
                <c:pt idx="9">
                  <c:v>1.8367346938775511</c:v>
                </c:pt>
                <c:pt idx="10">
                  <c:v>2.0408163265306123</c:v>
                </c:pt>
                <c:pt idx="11">
                  <c:v>2.2448979591836737</c:v>
                </c:pt>
                <c:pt idx="12">
                  <c:v>2.4489795918367347</c:v>
                </c:pt>
                <c:pt idx="13">
                  <c:v>2.6530612244897958</c:v>
                </c:pt>
                <c:pt idx="14">
                  <c:v>2.8571428571428568</c:v>
                </c:pt>
                <c:pt idx="15">
                  <c:v>3.0612244897959178</c:v>
                </c:pt>
                <c:pt idx="16">
                  <c:v>3.2653061224489788</c:v>
                </c:pt>
                <c:pt idx="17">
                  <c:v>3.4693877551020398</c:v>
                </c:pt>
                <c:pt idx="18">
                  <c:v>3.6734693877551008</c:v>
                </c:pt>
                <c:pt idx="19">
                  <c:v>3.8775510204081618</c:v>
                </c:pt>
                <c:pt idx="20">
                  <c:v>4.0816326530612228</c:v>
                </c:pt>
                <c:pt idx="21">
                  <c:v>4.2857142857142838</c:v>
                </c:pt>
                <c:pt idx="22">
                  <c:v>4.4897959183673448</c:v>
                </c:pt>
                <c:pt idx="23">
                  <c:v>4.6938775510204058</c:v>
                </c:pt>
                <c:pt idx="24">
                  <c:v>4.8979591836734668</c:v>
                </c:pt>
                <c:pt idx="25">
                  <c:v>5.1020408163265278</c:v>
                </c:pt>
                <c:pt idx="26">
                  <c:v>5.3061224489795888</c:v>
                </c:pt>
                <c:pt idx="27">
                  <c:v>5.5102040816326499</c:v>
                </c:pt>
                <c:pt idx="28">
                  <c:v>5.7142857142857109</c:v>
                </c:pt>
                <c:pt idx="29">
                  <c:v>5.9183673469387719</c:v>
                </c:pt>
                <c:pt idx="30">
                  <c:v>6.1224489795918329</c:v>
                </c:pt>
                <c:pt idx="31">
                  <c:v>6.3265306122448939</c:v>
                </c:pt>
                <c:pt idx="32">
                  <c:v>6.5306122448979549</c:v>
                </c:pt>
                <c:pt idx="33">
                  <c:v>6.7346938775510159</c:v>
                </c:pt>
                <c:pt idx="34">
                  <c:v>6.9387755102040769</c:v>
                </c:pt>
                <c:pt idx="35">
                  <c:v>7.1428571428571379</c:v>
                </c:pt>
                <c:pt idx="36">
                  <c:v>7.3469387755101989</c:v>
                </c:pt>
                <c:pt idx="37">
                  <c:v>7.5510204081632599</c:v>
                </c:pt>
                <c:pt idx="38">
                  <c:v>7.7551020408163209</c:v>
                </c:pt>
                <c:pt idx="39">
                  <c:v>7.9591836734693819</c:v>
                </c:pt>
                <c:pt idx="40">
                  <c:v>8.1632653061224438</c:v>
                </c:pt>
                <c:pt idx="41">
                  <c:v>8.3673469387755048</c:v>
                </c:pt>
                <c:pt idx="42">
                  <c:v>8.5714285714285658</c:v>
                </c:pt>
                <c:pt idx="43">
                  <c:v>8.7755102040816269</c:v>
                </c:pt>
                <c:pt idx="44">
                  <c:v>8.9795918367346879</c:v>
                </c:pt>
                <c:pt idx="45">
                  <c:v>9.1836734693877489</c:v>
                </c:pt>
                <c:pt idx="46">
                  <c:v>9.3877551020408099</c:v>
                </c:pt>
                <c:pt idx="47">
                  <c:v>9.5918367346938709</c:v>
                </c:pt>
                <c:pt idx="48">
                  <c:v>9.7959183673469319</c:v>
                </c:pt>
                <c:pt idx="49">
                  <c:v>9.9999999999999929</c:v>
                </c:pt>
              </c:numCache>
            </c:numRef>
          </c:xVal>
          <c:yVal>
            <c:numRef>
              <c:f>'Curve Fit Uncertainty'!$AA$4:$AA$53</c:f>
              <c:numCache>
                <c:formatCode>General</c:formatCode>
                <c:ptCount val="50"/>
                <c:pt idx="0">
                  <c:v>4.5101450851848499</c:v>
                </c:pt>
                <c:pt idx="1">
                  <c:v>4.0760574597243311</c:v>
                </c:pt>
                <c:pt idx="2">
                  <c:v>3.6778239339833712</c:v>
                </c:pt>
                <c:pt idx="3">
                  <c:v>3.3132679831830334</c:v>
                </c:pt>
                <c:pt idx="4">
                  <c:v>2.980375399662456</c:v>
                </c:pt>
                <c:pt idx="5">
                  <c:v>2.6771456099147861</c:v>
                </c:pt>
                <c:pt idx="6">
                  <c:v>2.4015387298349622</c:v>
                </c:pt>
                <c:pt idx="7">
                  <c:v>2.1514895214587697</c:v>
                </c:pt>
                <c:pt idx="8">
                  <c:v>1.9249490486671421</c:v>
                </c:pt>
                <c:pt idx="9">
                  <c:v>1.7199278027638998</c:v>
                </c:pt>
                <c:pt idx="10">
                  <c:v>1.5345290293726925</c:v>
                </c:pt>
                <c:pt idx="11">
                  <c:v>1.3669701143846358</c:v>
                </c:pt>
                <c:pt idx="12">
                  <c:v>1.2155937402035479</c:v>
                </c:pt>
                <c:pt idx="13">
                  <c:v>1.0788714766796204</c:v>
                </c:pt>
                <c:pt idx="14">
                  <c:v>0.95540223993189688</c:v>
                </c:pt>
                <c:pt idx="15">
                  <c:v>0.84390749688875222</c:v>
                </c:pt>
                <c:pt idx="16">
                  <c:v>0.74322455345759009</c:v>
                </c:pt>
                <c:pt idx="17">
                  <c:v>0.65229883738232797</c:v>
                </c:pt>
                <c:pt idx="18">
                  <c:v>0.57017577775330019</c:v>
                </c:pt>
                <c:pt idx="19">
                  <c:v>0.49599266902130912</c:v>
                </c:pt>
                <c:pt idx="20">
                  <c:v>0.42897076257682254</c:v>
                </c:pt>
                <c:pt idx="21">
                  <c:v>0.36840773235885849</c:v>
                </c:pt>
                <c:pt idx="22">
                  <c:v>0.31367059701968214</c:v>
                </c:pt>
                <c:pt idx="23">
                  <c:v>0.26418913906550251</c:v>
                </c:pt>
                <c:pt idx="24">
                  <c:v>0.21944983379223282</c:v>
                </c:pt>
                <c:pt idx="25">
                  <c:v>0.17899028286237254</c:v>
                </c:pt>
                <c:pt idx="26">
                  <c:v>0.14239413581175633</c:v>
                </c:pt>
                <c:pt idx="27">
                  <c:v>0.10928647552906554</c:v>
                </c:pt>
                <c:pt idx="28">
                  <c:v>7.9329639438997318E-2</c:v>
                </c:pt>
                <c:pt idx="29">
                  <c:v>5.2219445834666395E-2</c:v>
                </c:pt>
                <c:pt idx="30">
                  <c:v>2.7681793939743765E-2</c:v>
                </c:pt>
                <c:pt idx="31">
                  <c:v>5.46960642053132E-3</c:v>
                </c:pt>
                <c:pt idx="32">
                  <c:v>-1.4639916081772147E-2</c:v>
                </c:pt>
                <c:pt idx="33">
                  <c:v>-3.2847757484310791E-2</c:v>
                </c:pt>
                <c:pt idx="34">
                  <c:v>-4.9335293273273462E-2</c:v>
                </c:pt>
                <c:pt idx="35">
                  <c:v>-6.4266267528021642E-2</c:v>
                </c:pt>
                <c:pt idx="36">
                  <c:v>-7.7788563515997222E-2</c:v>
                </c:pt>
                <c:pt idx="37">
                  <c:v>-9.0035789411780878E-2</c:v>
                </c:pt>
                <c:pt idx="38">
                  <c:v>-0.10112869872294575</c:v>
                </c:pt>
                <c:pt idx="39">
                  <c:v>-0.11117646311074325</c:v>
                </c:pt>
                <c:pt idx="40">
                  <c:v>-0.12027781350476147</c:v>
                </c:pt>
                <c:pt idx="41">
                  <c:v>-0.12852206374617925</c:v>
                </c:pt>
                <c:pt idx="42">
                  <c:v>-0.13599002946395106</c:v>
                </c:pt>
                <c:pt idx="43">
                  <c:v>-0.14275485349524833</c:v>
                </c:pt>
                <c:pt idx="44">
                  <c:v>-0.14888274790370531</c:v>
                </c:pt>
                <c:pt idx="45">
                  <c:v>-0.15443366152085028</c:v>
                </c:pt>
                <c:pt idx="46">
                  <c:v>-0.15946188092955771</c:v>
                </c:pt>
                <c:pt idx="47">
                  <c:v>-0.16401657191407101</c:v>
                </c:pt>
                <c:pt idx="48">
                  <c:v>-0.16814226760912632</c:v>
                </c:pt>
                <c:pt idx="49">
                  <c:v>-0.17187930888087655</c:v>
                </c:pt>
              </c:numCache>
            </c:numRef>
          </c:yVal>
          <c:smooth val="0"/>
          <c:extLst>
            <c:ext xmlns:c16="http://schemas.microsoft.com/office/drawing/2014/chart" uri="{C3380CC4-5D6E-409C-BE32-E72D297353CC}">
              <c16:uniqueId val="{0000000B-C483-4F14-82AB-527B4F2AAD21}"/>
            </c:ext>
          </c:extLst>
        </c:ser>
        <c:ser>
          <c:idx val="6"/>
          <c:order val="6"/>
          <c:tx>
            <c:v>Pred+</c:v>
          </c:tx>
          <c:spPr>
            <a:ln w="19050" cap="rnd">
              <a:solidFill>
                <a:srgbClr val="8A387C"/>
              </a:solidFill>
              <a:prstDash val="sysDash"/>
              <a:round/>
            </a:ln>
            <a:effectLst/>
          </c:spPr>
          <c:marker>
            <c:symbol val="none"/>
          </c:marker>
          <c:xVal>
            <c:numRef>
              <c:f>'Curve Fit Uncertainty'!$U$4:$U$53</c:f>
              <c:numCache>
                <c:formatCode>General</c:formatCode>
                <c:ptCount val="50"/>
                <c:pt idx="0">
                  <c:v>0</c:v>
                </c:pt>
                <c:pt idx="1">
                  <c:v>0.20408163265306123</c:v>
                </c:pt>
                <c:pt idx="2">
                  <c:v>0.40816326530612246</c:v>
                </c:pt>
                <c:pt idx="3">
                  <c:v>0.61224489795918369</c:v>
                </c:pt>
                <c:pt idx="4">
                  <c:v>0.81632653061224492</c:v>
                </c:pt>
                <c:pt idx="5">
                  <c:v>1.0204081632653061</c:v>
                </c:pt>
                <c:pt idx="6">
                  <c:v>1.2244897959183674</c:v>
                </c:pt>
                <c:pt idx="7">
                  <c:v>1.4285714285714286</c:v>
                </c:pt>
                <c:pt idx="8">
                  <c:v>1.6326530612244898</c:v>
                </c:pt>
                <c:pt idx="9">
                  <c:v>1.8367346938775511</c:v>
                </c:pt>
                <c:pt idx="10">
                  <c:v>2.0408163265306123</c:v>
                </c:pt>
                <c:pt idx="11">
                  <c:v>2.2448979591836737</c:v>
                </c:pt>
                <c:pt idx="12">
                  <c:v>2.4489795918367347</c:v>
                </c:pt>
                <c:pt idx="13">
                  <c:v>2.6530612244897958</c:v>
                </c:pt>
                <c:pt idx="14">
                  <c:v>2.8571428571428568</c:v>
                </c:pt>
                <c:pt idx="15">
                  <c:v>3.0612244897959178</c:v>
                </c:pt>
                <c:pt idx="16">
                  <c:v>3.2653061224489788</c:v>
                </c:pt>
                <c:pt idx="17">
                  <c:v>3.4693877551020398</c:v>
                </c:pt>
                <c:pt idx="18">
                  <c:v>3.6734693877551008</c:v>
                </c:pt>
                <c:pt idx="19">
                  <c:v>3.8775510204081618</c:v>
                </c:pt>
                <c:pt idx="20">
                  <c:v>4.0816326530612228</c:v>
                </c:pt>
                <c:pt idx="21">
                  <c:v>4.2857142857142838</c:v>
                </c:pt>
                <c:pt idx="22">
                  <c:v>4.4897959183673448</c:v>
                </c:pt>
                <c:pt idx="23">
                  <c:v>4.6938775510204058</c:v>
                </c:pt>
                <c:pt idx="24">
                  <c:v>4.8979591836734668</c:v>
                </c:pt>
                <c:pt idx="25">
                  <c:v>5.1020408163265278</c:v>
                </c:pt>
                <c:pt idx="26">
                  <c:v>5.3061224489795888</c:v>
                </c:pt>
                <c:pt idx="27">
                  <c:v>5.5102040816326499</c:v>
                </c:pt>
                <c:pt idx="28">
                  <c:v>5.7142857142857109</c:v>
                </c:pt>
                <c:pt idx="29">
                  <c:v>5.9183673469387719</c:v>
                </c:pt>
                <c:pt idx="30">
                  <c:v>6.1224489795918329</c:v>
                </c:pt>
                <c:pt idx="31">
                  <c:v>6.3265306122448939</c:v>
                </c:pt>
                <c:pt idx="32">
                  <c:v>6.5306122448979549</c:v>
                </c:pt>
                <c:pt idx="33">
                  <c:v>6.7346938775510159</c:v>
                </c:pt>
                <c:pt idx="34">
                  <c:v>6.9387755102040769</c:v>
                </c:pt>
                <c:pt idx="35">
                  <c:v>7.1428571428571379</c:v>
                </c:pt>
                <c:pt idx="36">
                  <c:v>7.3469387755101989</c:v>
                </c:pt>
                <c:pt idx="37">
                  <c:v>7.5510204081632599</c:v>
                </c:pt>
                <c:pt idx="38">
                  <c:v>7.7551020408163209</c:v>
                </c:pt>
                <c:pt idx="39">
                  <c:v>7.9591836734693819</c:v>
                </c:pt>
                <c:pt idx="40">
                  <c:v>8.1632653061224438</c:v>
                </c:pt>
                <c:pt idx="41">
                  <c:v>8.3673469387755048</c:v>
                </c:pt>
                <c:pt idx="42">
                  <c:v>8.5714285714285658</c:v>
                </c:pt>
                <c:pt idx="43">
                  <c:v>8.7755102040816269</c:v>
                </c:pt>
                <c:pt idx="44">
                  <c:v>8.9795918367346879</c:v>
                </c:pt>
                <c:pt idx="45">
                  <c:v>9.1836734693877489</c:v>
                </c:pt>
                <c:pt idx="46">
                  <c:v>9.3877551020408099</c:v>
                </c:pt>
                <c:pt idx="47">
                  <c:v>9.5918367346938709</c:v>
                </c:pt>
                <c:pt idx="48">
                  <c:v>9.7959183673469319</c:v>
                </c:pt>
                <c:pt idx="49">
                  <c:v>9.9999999999999929</c:v>
                </c:pt>
              </c:numCache>
            </c:numRef>
          </c:xVal>
          <c:yVal>
            <c:numRef>
              <c:f>'Curve Fit Uncertainty'!$AB$4:$AB$53</c:f>
              <c:numCache>
                <c:formatCode>General</c:formatCode>
                <c:ptCount val="50"/>
                <c:pt idx="0">
                  <c:v>5.0765647837610244</c:v>
                </c:pt>
                <c:pt idx="1">
                  <c:v>4.6007826182156135</c:v>
                </c:pt>
                <c:pt idx="2">
                  <c:v>4.1755016352010079</c:v>
                </c:pt>
                <c:pt idx="3">
                  <c:v>3.7947024232794959</c:v>
                </c:pt>
                <c:pt idx="4">
                  <c:v>3.4529811260614953</c:v>
                </c:pt>
                <c:pt idx="5">
                  <c:v>3.1456242977152642</c:v>
                </c:pt>
                <c:pt idx="6">
                  <c:v>2.8685950271911556</c:v>
                </c:pt>
                <c:pt idx="7">
                  <c:v>2.6184585028571647</c:v>
                </c:pt>
                <c:pt idx="8">
                  <c:v>2.3922856181650003</c:v>
                </c:pt>
                <c:pt idx="9">
                  <c:v>2.1875603026584272</c:v>
                </c:pt>
                <c:pt idx="10">
                  <c:v>2.0021013538027725</c:v>
                </c:pt>
                <c:pt idx="11">
                  <c:v>1.8340004656263775</c:v>
                </c:pt>
                <c:pt idx="12">
                  <c:v>1.6815743390052793</c:v>
                </c:pt>
                <c:pt idx="13">
                  <c:v>1.5433278436145665</c:v>
                </c:pt>
                <c:pt idx="14">
                  <c:v>1.4179254674577995</c:v>
                </c:pt>
                <c:pt idx="15">
                  <c:v>1.3041688766615605</c:v>
                </c:pt>
                <c:pt idx="16">
                  <c:v>1.2009789765639853</c:v>
                </c:pt>
                <c:pt idx="17">
                  <c:v>1.1073813177049616</c:v>
                </c:pt>
                <c:pt idx="18">
                  <c:v>1.0224940227040957</c:v>
                </c:pt>
                <c:pt idx="19">
                  <c:v>0.94551764520006831</c:v>
                </c:pt>
                <c:pt idx="20">
                  <c:v>0.87572653589009797</c:v>
                </c:pt>
                <c:pt idx="21">
                  <c:v>0.81246140456877625</c:v>
                </c:pt>
                <c:pt idx="22">
                  <c:v>0.75512284662947826</c:v>
                </c:pt>
                <c:pt idx="23">
                  <c:v>0.70316565874003478</c:v>
                </c:pt>
                <c:pt idx="24">
                  <c:v>0.65609380880571622</c:v>
                </c:pt>
                <c:pt idx="25">
                  <c:v>0.61345595489101357</c:v>
                </c:pt>
                <c:pt idx="26">
                  <c:v>0.57484142981482311</c:v>
                </c:pt>
                <c:pt idx="27">
                  <c:v>0.53987662487014665</c:v>
                </c:pt>
                <c:pt idx="28">
                  <c:v>0.508221719021274</c:v>
                </c:pt>
                <c:pt idx="29">
                  <c:v>0.4795677099913721</c:v>
                </c:pt>
                <c:pt idx="30">
                  <c:v>0.4536337115552016</c:v>
                </c:pt>
                <c:pt idx="31">
                  <c:v>0.43016448758086356</c:v>
                </c:pt>
                <c:pt idx="32">
                  <c:v>0.40892819827884141</c:v>
                </c:pt>
                <c:pt idx="33">
                  <c:v>0.38971433798987154</c:v>
                </c:pt>
                <c:pt idx="34">
                  <c:v>0.37233184689157028</c:v>
                </c:pt>
                <c:pt idx="35">
                  <c:v>0.35660738140173065</c:v>
                </c:pt>
                <c:pt idx="36">
                  <c:v>0.34238372994590827</c:v>
                </c:pt>
                <c:pt idx="37">
                  <c:v>0.32951836225412418</c:v>
                </c:pt>
                <c:pt idx="38">
                  <c:v>0.31788210154967622</c:v>
                </c:pt>
                <c:pt idx="39">
                  <c:v>0.30735790996657009</c:v>
                </c:pt>
                <c:pt idx="40">
                  <c:v>0.29783977833911141</c:v>
                </c:pt>
                <c:pt idx="41">
                  <c:v>0.28923171219221677</c:v>
                </c:pt>
                <c:pt idx="42">
                  <c:v>0.28144680635726788</c:v>
                </c:pt>
                <c:pt idx="43">
                  <c:v>0.27440640117003756</c:v>
                </c:pt>
                <c:pt idx="44">
                  <c:v>0.26803931369148776</c:v>
                </c:pt>
                <c:pt idx="45">
                  <c:v>0.26228113784077395</c:v>
                </c:pt>
                <c:pt idx="46">
                  <c:v>0.25707360775031401</c:v>
                </c:pt>
                <c:pt idx="47">
                  <c:v>0.25236401905011252</c:v>
                </c:pt>
                <c:pt idx="48">
                  <c:v>0.24810470316554689</c:v>
                </c:pt>
                <c:pt idx="49">
                  <c:v>0.24425255007107133</c:v>
                </c:pt>
              </c:numCache>
            </c:numRef>
          </c:yVal>
          <c:smooth val="0"/>
          <c:extLst>
            <c:ext xmlns:c16="http://schemas.microsoft.com/office/drawing/2014/chart" uri="{C3380CC4-5D6E-409C-BE32-E72D297353CC}">
              <c16:uniqueId val="{0000000C-C483-4F14-82AB-527B4F2AAD21}"/>
            </c:ext>
          </c:extLst>
        </c:ser>
        <c:dLbls>
          <c:showLegendKey val="0"/>
          <c:showVal val="0"/>
          <c:showCatName val="0"/>
          <c:showSerName val="0"/>
          <c:showPercent val="0"/>
          <c:showBubbleSize val="0"/>
        </c:dLbls>
        <c:axId val="1502992208"/>
        <c:axId val="1502986256"/>
        <c:extLst>
          <c:ext xmlns:c15="http://schemas.microsoft.com/office/drawing/2012/chart" uri="{02D57815-91ED-43cb-92C2-25804820EDAC}">
            <c15:filteredScatterSeries>
              <c15:ser>
                <c:idx val="2"/>
                <c:order val="2"/>
                <c:tx>
                  <c:v>Conf-</c:v>
                </c:tx>
                <c:spPr>
                  <a:ln w="12700" cap="rnd">
                    <a:solidFill>
                      <a:srgbClr val="FFC600"/>
                    </a:solidFill>
                    <a:prstDash val="dash"/>
                    <a:round/>
                  </a:ln>
                  <a:effectLst/>
                </c:spPr>
                <c:marker>
                  <c:symbol val="none"/>
                </c:marker>
                <c:xVal>
                  <c:numRef>
                    <c:extLst>
                      <c:ext uri="{02D57815-91ED-43cb-92C2-25804820EDAC}">
                        <c15:formulaRef>
                          <c15:sqref>'Curve Fit Uncertainty'!$U$4:$U$53</c15:sqref>
                        </c15:formulaRef>
                      </c:ext>
                    </c:extLst>
                    <c:numCache>
                      <c:formatCode>General</c:formatCode>
                      <c:ptCount val="50"/>
                      <c:pt idx="0">
                        <c:v>0</c:v>
                      </c:pt>
                      <c:pt idx="1">
                        <c:v>0.20408163265306123</c:v>
                      </c:pt>
                      <c:pt idx="2">
                        <c:v>0.40816326530612246</c:v>
                      </c:pt>
                      <c:pt idx="3">
                        <c:v>0.61224489795918369</c:v>
                      </c:pt>
                      <c:pt idx="4">
                        <c:v>0.81632653061224492</c:v>
                      </c:pt>
                      <c:pt idx="5">
                        <c:v>1.0204081632653061</c:v>
                      </c:pt>
                      <c:pt idx="6">
                        <c:v>1.2244897959183674</c:v>
                      </c:pt>
                      <c:pt idx="7">
                        <c:v>1.4285714285714286</c:v>
                      </c:pt>
                      <c:pt idx="8">
                        <c:v>1.6326530612244898</c:v>
                      </c:pt>
                      <c:pt idx="9">
                        <c:v>1.8367346938775511</c:v>
                      </c:pt>
                      <c:pt idx="10">
                        <c:v>2.0408163265306123</c:v>
                      </c:pt>
                      <c:pt idx="11">
                        <c:v>2.2448979591836737</c:v>
                      </c:pt>
                      <c:pt idx="12">
                        <c:v>2.4489795918367347</c:v>
                      </c:pt>
                      <c:pt idx="13">
                        <c:v>2.6530612244897958</c:v>
                      </c:pt>
                      <c:pt idx="14">
                        <c:v>2.8571428571428568</c:v>
                      </c:pt>
                      <c:pt idx="15">
                        <c:v>3.0612244897959178</c:v>
                      </c:pt>
                      <c:pt idx="16">
                        <c:v>3.2653061224489788</c:v>
                      </c:pt>
                      <c:pt idx="17">
                        <c:v>3.4693877551020398</c:v>
                      </c:pt>
                      <c:pt idx="18">
                        <c:v>3.6734693877551008</c:v>
                      </c:pt>
                      <c:pt idx="19">
                        <c:v>3.8775510204081618</c:v>
                      </c:pt>
                      <c:pt idx="20">
                        <c:v>4.0816326530612228</c:v>
                      </c:pt>
                      <c:pt idx="21">
                        <c:v>4.2857142857142838</c:v>
                      </c:pt>
                      <c:pt idx="22">
                        <c:v>4.4897959183673448</c:v>
                      </c:pt>
                      <c:pt idx="23">
                        <c:v>4.6938775510204058</c:v>
                      </c:pt>
                      <c:pt idx="24">
                        <c:v>4.8979591836734668</c:v>
                      </c:pt>
                      <c:pt idx="25">
                        <c:v>5.1020408163265278</c:v>
                      </c:pt>
                      <c:pt idx="26">
                        <c:v>5.3061224489795888</c:v>
                      </c:pt>
                      <c:pt idx="27">
                        <c:v>5.5102040816326499</c:v>
                      </c:pt>
                      <c:pt idx="28">
                        <c:v>5.7142857142857109</c:v>
                      </c:pt>
                      <c:pt idx="29">
                        <c:v>5.9183673469387719</c:v>
                      </c:pt>
                      <c:pt idx="30">
                        <c:v>6.1224489795918329</c:v>
                      </c:pt>
                      <c:pt idx="31">
                        <c:v>6.3265306122448939</c:v>
                      </c:pt>
                      <c:pt idx="32">
                        <c:v>6.5306122448979549</c:v>
                      </c:pt>
                      <c:pt idx="33">
                        <c:v>6.7346938775510159</c:v>
                      </c:pt>
                      <c:pt idx="34">
                        <c:v>6.9387755102040769</c:v>
                      </c:pt>
                      <c:pt idx="35">
                        <c:v>7.1428571428571379</c:v>
                      </c:pt>
                      <c:pt idx="36">
                        <c:v>7.3469387755101989</c:v>
                      </c:pt>
                      <c:pt idx="37">
                        <c:v>7.5510204081632599</c:v>
                      </c:pt>
                      <c:pt idx="38">
                        <c:v>7.7551020408163209</c:v>
                      </c:pt>
                      <c:pt idx="39">
                        <c:v>7.9591836734693819</c:v>
                      </c:pt>
                      <c:pt idx="40">
                        <c:v>8.1632653061224438</c:v>
                      </c:pt>
                      <c:pt idx="41">
                        <c:v>8.3673469387755048</c:v>
                      </c:pt>
                      <c:pt idx="42">
                        <c:v>8.5714285714285658</c:v>
                      </c:pt>
                      <c:pt idx="43">
                        <c:v>8.7755102040816269</c:v>
                      </c:pt>
                      <c:pt idx="44">
                        <c:v>8.9795918367346879</c:v>
                      </c:pt>
                      <c:pt idx="45">
                        <c:v>9.1836734693877489</c:v>
                      </c:pt>
                      <c:pt idx="46">
                        <c:v>9.3877551020408099</c:v>
                      </c:pt>
                      <c:pt idx="47">
                        <c:v>9.5918367346938709</c:v>
                      </c:pt>
                      <c:pt idx="48">
                        <c:v>9.7959183673469319</c:v>
                      </c:pt>
                      <c:pt idx="49">
                        <c:v>9.9999999999999929</c:v>
                      </c:pt>
                    </c:numCache>
                  </c:numRef>
                </c:xVal>
                <c:yVal>
                  <c:numRef>
                    <c:extLst>
                      <c:ext uri="{02D57815-91ED-43cb-92C2-25804820EDAC}">
                        <c15:formulaRef>
                          <c15:sqref>'Curve Fit Uncertainty'!$Y$4:$Y$53</c15:sqref>
                        </c15:formulaRef>
                      </c:ext>
                    </c:extLst>
                    <c:numCache>
                      <c:formatCode>General</c:formatCode>
                      <c:ptCount val="50"/>
                      <c:pt idx="0">
                        <c:v>4.6008497043703818</c:v>
                      </c:pt>
                      <c:pt idx="1">
                        <c:v>4.1781559822651637</c:v>
                      </c:pt>
                      <c:pt idx="2">
                        <c:v>3.7896546882789623</c:v>
                      </c:pt>
                      <c:pt idx="3">
                        <c:v>3.4323495797042516</c:v>
                      </c:pt>
                      <c:pt idx="4">
                        <c:v>3.1040306351046736</c:v>
                      </c:pt>
                      <c:pt idx="5">
                        <c:v>2.8031328632399641</c:v>
                      </c:pt>
                      <c:pt idx="6">
                        <c:v>2.5283624216798226</c:v>
                      </c:pt>
                      <c:pt idx="7">
                        <c:v>2.2783651369171114</c:v>
                      </c:pt>
                      <c:pt idx="8">
                        <c:v>2.0516065293794541</c:v>
                      </c:pt>
                      <c:pt idx="9">
                        <c:v>1.846410536871711</c:v>
                      </c:pt>
                      <c:pt idx="10">
                        <c:v>1.6610472349264176</c:v>
                      </c:pt>
                      <c:pt idx="11">
                        <c:v>1.4938092283594988</c:v>
                      </c:pt>
                      <c:pt idx="12">
                        <c:v>1.3430618879112182</c:v>
                      </c:pt>
                      <c:pt idx="13">
                        <c:v>1.2072710798829915</c:v>
                      </c:pt>
                      <c:pt idx="14">
                        <c:v>1.0850155439041724</c:v>
                      </c:pt>
                      <c:pt idx="15">
                        <c:v>0.97498981823407938</c:v>
                      </c:pt>
                      <c:pt idx="16">
                        <c:v>0.8760016981459624</c:v>
                      </c:pt>
                      <c:pt idx="17">
                        <c:v>0.78696671829995879</c:v>
                      </c:pt>
                      <c:pt idx="18">
                        <c:v>0.70690116184156193</c:v>
                      </c:pt>
                      <c:pt idx="19">
                        <c:v>0.63491448531004857</c:v>
                      </c:pt>
                      <c:pt idx="20">
                        <c:v>0.57020167649409259</c:v>
                      </c:pt>
                      <c:pt idx="21">
                        <c:v>0.51203583866648583</c:v>
                      </c:pt>
                      <c:pt idx="22">
                        <c:v>0.45976116023063118</c:v>
                      </c:pt>
                      <c:pt idx="23">
                        <c:v>0.41278634806101577</c:v>
                      </c:pt>
                      <c:pt idx="24">
                        <c:v>0.37057855443427601</c:v>
                      </c:pt>
                      <c:pt idx="25">
                        <c:v>0.33265779872583262</c:v>
                      </c:pt>
                      <c:pt idx="26">
                        <c:v>0.29859186836210927</c:v>
                      </c:pt>
                      <c:pt idx="27">
                        <c:v>0.26799167424594839</c:v>
                      </c:pt>
                      <c:pt idx="28">
                        <c:v>0.24050703117934305</c:v>
                      </c:pt>
                      <c:pt idx="29">
                        <c:v>0.21582283193800794</c:v>
                      </c:pt>
                      <c:pt idx="30">
                        <c:v>0.19365558350893469</c:v>
                      </c:pt>
                      <c:pt idx="31">
                        <c:v>0.17375027489286199</c:v>
                      </c:pt>
                      <c:pt idx="32">
                        <c:v>0.15587754735967391</c:v>
                      </c:pt>
                      <c:pt idx="33">
                        <c:v>0.13983113984713957</c:v>
                      </c:pt>
                      <c:pt idx="34">
                        <c:v>0.12542558413510185</c:v>
                      </c:pt>
                      <c:pt idx="35">
                        <c:v>0.11249412639681927</c:v>
                      </c:pt>
                      <c:pt idx="36">
                        <c:v>0.10088685365774647</c:v>
                      </c:pt>
                      <c:pt idx="37">
                        <c:v>9.0469005538380276E-2</c:v>
                      </c:pt>
                      <c:pt idx="38">
                        <c:v>8.1119453398708852E-2</c:v>
                      </c:pt>
                      <c:pt idx="39">
                        <c:v>7.2729330625828453E-2</c:v>
                      </c:pt>
                      <c:pt idx="40">
                        <c:v>6.5200799309603652E-2</c:v>
                      </c:pt>
                      <c:pt idx="41">
                        <c:v>5.8445939934821417E-2</c:v>
                      </c:pt>
                      <c:pt idx="42">
                        <c:v>5.2385751986146721E-2</c:v>
                      </c:pt>
                      <c:pt idx="43">
                        <c:v>4.6949254520115537E-2</c:v>
                      </c:pt>
                      <c:pt idx="44">
                        <c:v>4.2072676813174795E-2</c:v>
                      </c:pt>
                      <c:pt idx="45">
                        <c:v>3.7698730153603192E-2</c:v>
                      </c:pt>
                      <c:pt idx="46">
                        <c:v>3.3775952715313841E-2</c:v>
                      </c:pt>
                      <c:pt idx="47">
                        <c:v>3.0258120240194863E-2</c:v>
                      </c:pt>
                      <c:pt idx="48">
                        <c:v>2.7103715969643304E-2</c:v>
                      </c:pt>
                      <c:pt idx="49">
                        <c:v>2.4275453911783235E-2</c:v>
                      </c:pt>
                    </c:numCache>
                  </c:numRef>
                </c:yVal>
                <c:smooth val="0"/>
                <c:extLst>
                  <c:ext xmlns:c16="http://schemas.microsoft.com/office/drawing/2014/chart" uri="{C3380CC4-5D6E-409C-BE32-E72D297353CC}">
                    <c16:uniqueId val="{00000003-C483-4F14-82AB-527B4F2AAD21}"/>
                  </c:ext>
                </c:extLst>
              </c15:ser>
            </c15:filteredScatterSeries>
            <c15:filteredScatterSeries>
              <c15:ser>
                <c:idx val="3"/>
                <c:order val="3"/>
                <c:tx>
                  <c:v>Conf+</c:v>
                </c:tx>
                <c:spPr>
                  <a:ln w="12700" cap="rnd">
                    <a:solidFill>
                      <a:srgbClr val="FFC600"/>
                    </a:solidFill>
                    <a:prstDash val="dash"/>
                    <a:round/>
                  </a:ln>
                  <a:effectLst/>
                </c:spPr>
                <c:marker>
                  <c:symbol val="none"/>
                </c:marker>
                <c:xVal>
                  <c:numRef>
                    <c:extLst xmlns:c15="http://schemas.microsoft.com/office/drawing/2012/chart">
                      <c:ext xmlns:c15="http://schemas.microsoft.com/office/drawing/2012/chart" uri="{02D57815-91ED-43cb-92C2-25804820EDAC}">
                        <c15:formulaRef>
                          <c15:sqref>'Curve Fit Uncertainty'!$U$4:$U$53</c15:sqref>
                        </c15:formulaRef>
                      </c:ext>
                    </c:extLst>
                    <c:numCache>
                      <c:formatCode>General</c:formatCode>
                      <c:ptCount val="50"/>
                      <c:pt idx="0">
                        <c:v>0</c:v>
                      </c:pt>
                      <c:pt idx="1">
                        <c:v>0.20408163265306123</c:v>
                      </c:pt>
                      <c:pt idx="2">
                        <c:v>0.40816326530612246</c:v>
                      </c:pt>
                      <c:pt idx="3">
                        <c:v>0.61224489795918369</c:v>
                      </c:pt>
                      <c:pt idx="4">
                        <c:v>0.81632653061224492</c:v>
                      </c:pt>
                      <c:pt idx="5">
                        <c:v>1.0204081632653061</c:v>
                      </c:pt>
                      <c:pt idx="6">
                        <c:v>1.2244897959183674</c:v>
                      </c:pt>
                      <c:pt idx="7">
                        <c:v>1.4285714285714286</c:v>
                      </c:pt>
                      <c:pt idx="8">
                        <c:v>1.6326530612244898</c:v>
                      </c:pt>
                      <c:pt idx="9">
                        <c:v>1.8367346938775511</c:v>
                      </c:pt>
                      <c:pt idx="10">
                        <c:v>2.0408163265306123</c:v>
                      </c:pt>
                      <c:pt idx="11">
                        <c:v>2.2448979591836737</c:v>
                      </c:pt>
                      <c:pt idx="12">
                        <c:v>2.4489795918367347</c:v>
                      </c:pt>
                      <c:pt idx="13">
                        <c:v>2.6530612244897958</c:v>
                      </c:pt>
                      <c:pt idx="14">
                        <c:v>2.8571428571428568</c:v>
                      </c:pt>
                      <c:pt idx="15">
                        <c:v>3.0612244897959178</c:v>
                      </c:pt>
                      <c:pt idx="16">
                        <c:v>3.2653061224489788</c:v>
                      </c:pt>
                      <c:pt idx="17">
                        <c:v>3.4693877551020398</c:v>
                      </c:pt>
                      <c:pt idx="18">
                        <c:v>3.6734693877551008</c:v>
                      </c:pt>
                      <c:pt idx="19">
                        <c:v>3.8775510204081618</c:v>
                      </c:pt>
                      <c:pt idx="20">
                        <c:v>4.0816326530612228</c:v>
                      </c:pt>
                      <c:pt idx="21">
                        <c:v>4.2857142857142838</c:v>
                      </c:pt>
                      <c:pt idx="22">
                        <c:v>4.4897959183673448</c:v>
                      </c:pt>
                      <c:pt idx="23">
                        <c:v>4.6938775510204058</c:v>
                      </c:pt>
                      <c:pt idx="24">
                        <c:v>4.8979591836734668</c:v>
                      </c:pt>
                      <c:pt idx="25">
                        <c:v>5.1020408163265278</c:v>
                      </c:pt>
                      <c:pt idx="26">
                        <c:v>5.3061224489795888</c:v>
                      </c:pt>
                      <c:pt idx="27">
                        <c:v>5.5102040816326499</c:v>
                      </c:pt>
                      <c:pt idx="28">
                        <c:v>5.7142857142857109</c:v>
                      </c:pt>
                      <c:pt idx="29">
                        <c:v>5.9183673469387719</c:v>
                      </c:pt>
                      <c:pt idx="30">
                        <c:v>6.1224489795918329</c:v>
                      </c:pt>
                      <c:pt idx="31">
                        <c:v>6.3265306122448939</c:v>
                      </c:pt>
                      <c:pt idx="32">
                        <c:v>6.5306122448979549</c:v>
                      </c:pt>
                      <c:pt idx="33">
                        <c:v>6.7346938775510159</c:v>
                      </c:pt>
                      <c:pt idx="34">
                        <c:v>6.9387755102040769</c:v>
                      </c:pt>
                      <c:pt idx="35">
                        <c:v>7.1428571428571379</c:v>
                      </c:pt>
                      <c:pt idx="36">
                        <c:v>7.3469387755101989</c:v>
                      </c:pt>
                      <c:pt idx="37">
                        <c:v>7.5510204081632599</c:v>
                      </c:pt>
                      <c:pt idx="38">
                        <c:v>7.7551020408163209</c:v>
                      </c:pt>
                      <c:pt idx="39">
                        <c:v>7.9591836734693819</c:v>
                      </c:pt>
                      <c:pt idx="40">
                        <c:v>8.1632653061224438</c:v>
                      </c:pt>
                      <c:pt idx="41">
                        <c:v>8.3673469387755048</c:v>
                      </c:pt>
                      <c:pt idx="42">
                        <c:v>8.5714285714285658</c:v>
                      </c:pt>
                      <c:pt idx="43">
                        <c:v>8.7755102040816269</c:v>
                      </c:pt>
                      <c:pt idx="44">
                        <c:v>8.9795918367346879</c:v>
                      </c:pt>
                      <c:pt idx="45">
                        <c:v>9.1836734693877489</c:v>
                      </c:pt>
                      <c:pt idx="46">
                        <c:v>9.3877551020408099</c:v>
                      </c:pt>
                      <c:pt idx="47">
                        <c:v>9.5918367346938709</c:v>
                      </c:pt>
                      <c:pt idx="48">
                        <c:v>9.7959183673469319</c:v>
                      </c:pt>
                      <c:pt idx="49">
                        <c:v>9.9999999999999929</c:v>
                      </c:pt>
                    </c:numCache>
                  </c:numRef>
                </c:xVal>
                <c:yVal>
                  <c:numRef>
                    <c:extLst xmlns:c15="http://schemas.microsoft.com/office/drawing/2012/chart">
                      <c:ext xmlns:c15="http://schemas.microsoft.com/office/drawing/2012/chart" uri="{02D57815-91ED-43cb-92C2-25804820EDAC}">
                        <c15:formulaRef>
                          <c15:sqref>'Curve Fit Uncertainty'!$Z$4:$Z$53</c15:sqref>
                        </c15:formulaRef>
                      </c:ext>
                    </c:extLst>
                    <c:numCache>
                      <c:formatCode>General</c:formatCode>
                      <c:ptCount val="50"/>
                      <c:pt idx="0">
                        <c:v>4.9858601645754925</c:v>
                      </c:pt>
                      <c:pt idx="1">
                        <c:v>4.4986840956747809</c:v>
                      </c:pt>
                      <c:pt idx="2">
                        <c:v>4.0636708809054172</c:v>
                      </c:pt>
                      <c:pt idx="3">
                        <c:v>3.6756208267582777</c:v>
                      </c:pt>
                      <c:pt idx="4">
                        <c:v>3.3293258906192778</c:v>
                      </c:pt>
                      <c:pt idx="5">
                        <c:v>3.0196370443900862</c:v>
                      </c:pt>
                      <c:pt idx="6">
                        <c:v>2.7417713353462951</c:v>
                      </c:pt>
                      <c:pt idx="7">
                        <c:v>2.4915828873988231</c:v>
                      </c:pt>
                      <c:pt idx="8">
                        <c:v>2.2656281374526883</c:v>
                      </c:pt>
                      <c:pt idx="9">
                        <c:v>2.061077568550616</c:v>
                      </c:pt>
                      <c:pt idx="10">
                        <c:v>1.8755831482490477</c:v>
                      </c:pt>
                      <c:pt idx="11">
                        <c:v>1.7071613516515145</c:v>
                      </c:pt>
                      <c:pt idx="12">
                        <c:v>1.5541061912976091</c:v>
                      </c:pt>
                      <c:pt idx="13">
                        <c:v>1.4149282404111954</c:v>
                      </c:pt>
                      <c:pt idx="14">
                        <c:v>1.2883121634855239</c:v>
                      </c:pt>
                      <c:pt idx="15">
                        <c:v>1.1730865553162333</c:v>
                      </c:pt>
                      <c:pt idx="16">
                        <c:v>1.068201831875613</c:v>
                      </c:pt>
                      <c:pt idx="17">
                        <c:v>0.9727134367873308</c:v>
                      </c:pt>
                      <c:pt idx="18">
                        <c:v>0.88576863861583388</c:v>
                      </c:pt>
                      <c:pt idx="19">
                        <c:v>0.80659582891132886</c:v>
                      </c:pt>
                      <c:pt idx="20">
                        <c:v>0.73449562197282792</c:v>
                      </c:pt>
                      <c:pt idx="21">
                        <c:v>0.6688332982611489</c:v>
                      </c:pt>
                      <c:pt idx="22">
                        <c:v>0.60903228341852922</c:v>
                      </c:pt>
                      <c:pt idx="23">
                        <c:v>0.55456844974452157</c:v>
                      </c:pt>
                      <c:pt idx="24">
                        <c:v>0.50496508816367303</c:v>
                      </c:pt>
                      <c:pt idx="25">
                        <c:v>0.45978843902755345</c:v>
                      </c:pt>
                      <c:pt idx="26">
                        <c:v>0.41864369726447015</c:v>
                      </c:pt>
                      <c:pt idx="27">
                        <c:v>0.38117142615326383</c:v>
                      </c:pt>
                      <c:pt idx="28">
                        <c:v>0.34704432728092827</c:v>
                      </c:pt>
                      <c:pt idx="29">
                        <c:v>0.31596432388803058</c:v>
                      </c:pt>
                      <c:pt idx="30">
                        <c:v>0.28765992198601065</c:v>
                      </c:pt>
                      <c:pt idx="31">
                        <c:v>0.26188381910853287</c:v>
                      </c:pt>
                      <c:pt idx="32">
                        <c:v>0.23841073483739539</c:v>
                      </c:pt>
                      <c:pt idx="33">
                        <c:v>0.21703544065842117</c:v>
                      </c:pt>
                      <c:pt idx="34">
                        <c:v>0.19757096948319497</c:v>
                      </c:pt>
                      <c:pt idx="35">
                        <c:v>0.17984698747688971</c:v>
                      </c:pt>
                      <c:pt idx="36">
                        <c:v>0.16370831277216458</c:v>
                      </c:pt>
                      <c:pt idx="37">
                        <c:v>0.14901356730396301</c:v>
                      </c:pt>
                      <c:pt idx="38">
                        <c:v>0.13563394942802159</c:v>
                      </c:pt>
                      <c:pt idx="39">
                        <c:v>0.12345211622999838</c:v>
                      </c:pt>
                      <c:pt idx="40">
                        <c:v>0.11236116552474629</c:v>
                      </c:pt>
                      <c:pt idx="41">
                        <c:v>0.10226370851121613</c:v>
                      </c:pt>
                      <c:pt idx="42">
                        <c:v>9.3071024907170063E-2</c:v>
                      </c:pt>
                      <c:pt idx="43">
                        <c:v>8.470229315467373E-2</c:v>
                      </c:pt>
                      <c:pt idx="44">
                        <c:v>7.7083888974607634E-2</c:v>
                      </c:pt>
                      <c:pt idx="45">
                        <c:v>7.0148746166320469E-2</c:v>
                      </c:pt>
                      <c:pt idx="46">
                        <c:v>6.3835774105442444E-2</c:v>
                      </c:pt>
                      <c:pt idx="47">
                        <c:v>5.8089326895846657E-2</c:v>
                      </c:pt>
                      <c:pt idx="48">
                        <c:v>5.2858719586777299E-2</c:v>
                      </c:pt>
                      <c:pt idx="49">
                        <c:v>4.8097787278411575E-2</c:v>
                      </c:pt>
                    </c:numCache>
                  </c:numRef>
                </c:yVal>
                <c:smooth val="0"/>
                <c:extLst xmlns:c15="http://schemas.microsoft.com/office/drawing/2012/chart">
                  <c:ext xmlns:c16="http://schemas.microsoft.com/office/drawing/2014/chart" uri="{C3380CC4-5D6E-409C-BE32-E72D297353CC}">
                    <c16:uniqueId val="{00000004-C483-4F14-82AB-527B4F2AAD21}"/>
                  </c:ext>
                </c:extLst>
              </c15:ser>
            </c15:filteredScatterSeries>
          </c:ext>
        </c:extLst>
      </c:scatterChart>
      <c:valAx>
        <c:axId val="15029922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2986256"/>
        <c:crosses val="autoZero"/>
        <c:crossBetween val="midCat"/>
      </c:valAx>
      <c:valAx>
        <c:axId val="1502986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2992208"/>
        <c:crosses val="autoZero"/>
        <c:crossBetween val="midCat"/>
      </c:valAx>
      <c:spPr>
        <a:solidFill>
          <a:schemeClr val="bg1">
            <a:lumMod val="95000"/>
          </a:schemeClr>
        </a:solid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Residuals</c:v>
          </c:tx>
          <c:spPr>
            <a:ln w="25400" cap="rnd">
              <a:noFill/>
              <a:round/>
            </a:ln>
            <a:effectLst/>
          </c:spPr>
          <c:marker>
            <c:symbol val="circle"/>
            <c:size val="5"/>
            <c:spPr>
              <a:solidFill>
                <a:srgbClr val="007A86"/>
              </a:solidFill>
              <a:ln w="9525">
                <a:solidFill>
                  <a:srgbClr val="007A86"/>
                </a:solidFill>
              </a:ln>
              <a:effectLst/>
            </c:spPr>
          </c:marker>
          <c:xVal>
            <c:numRef>
              <c:f>'Curve Fit Uncertainty'!$B$4:$B$503</c:f>
              <c:numCache>
                <c:formatCode>General</c:formatCode>
                <c:ptCount val="500"/>
                <c:pt idx="0">
                  <c:v>0</c:v>
                </c:pt>
                <c:pt idx="1">
                  <c:v>1</c:v>
                </c:pt>
                <c:pt idx="2">
                  <c:v>2</c:v>
                </c:pt>
                <c:pt idx="3">
                  <c:v>3</c:v>
                </c:pt>
                <c:pt idx="4">
                  <c:v>4</c:v>
                </c:pt>
                <c:pt idx="5">
                  <c:v>5</c:v>
                </c:pt>
                <c:pt idx="6">
                  <c:v>6</c:v>
                </c:pt>
                <c:pt idx="7">
                  <c:v>7</c:v>
                </c:pt>
                <c:pt idx="8">
                  <c:v>8</c:v>
                </c:pt>
                <c:pt idx="9">
                  <c:v>9</c:v>
                </c:pt>
                <c:pt idx="10">
                  <c:v>10</c:v>
                </c:pt>
              </c:numCache>
            </c:numRef>
          </c:xVal>
          <c:yVal>
            <c:numRef>
              <c:f>'Curve Fit Uncertainty'!$G$4:$G$503</c:f>
              <c:numCache>
                <c:formatCode>0.000</c:formatCode>
                <c:ptCount val="500"/>
                <c:pt idx="0">
                  <c:v>2.7154934472936709E-2</c:v>
                </c:pt>
                <c:pt idx="1">
                  <c:v>1.2762620535089919E-2</c:v>
                </c:pt>
                <c:pt idx="2">
                  <c:v>-0.1666633745059849</c:v>
                </c:pt>
                <c:pt idx="3">
                  <c:v>8.8954667400544585E-2</c:v>
                </c:pt>
                <c:pt idx="4">
                  <c:v>-5.2044470345373739E-3</c:v>
                </c:pt>
                <c:pt idx="5">
                  <c:v>-3.9920328957811446E-2</c:v>
                </c:pt>
                <c:pt idx="6">
                  <c:v>0.10279632139103689</c:v>
                </c:pt>
                <c:pt idx="7">
                  <c:v>0.15433843114839432</c:v>
                </c:pt>
                <c:pt idx="8">
                  <c:v>2.6537749941232952E-3</c:v>
                </c:pt>
                <c:pt idx="9">
                  <c:v>4.918711871670535E-2</c:v>
                </c:pt>
                <c:pt idx="10">
                  <c:v>2.9386620595097272E-2</c:v>
                </c:pt>
                <c:pt idx="11" formatCode="General">
                  <c:v>0</c:v>
                </c:pt>
                <c:pt idx="12" formatCode="General">
                  <c:v>0</c:v>
                </c:pt>
                <c:pt idx="13" formatCode="General">
                  <c:v>0</c:v>
                </c:pt>
                <c:pt idx="14" formatCode="General">
                  <c:v>0</c:v>
                </c:pt>
                <c:pt idx="15" formatCode="General">
                  <c:v>0</c:v>
                </c:pt>
                <c:pt idx="16" formatCode="General">
                  <c:v>0</c:v>
                </c:pt>
                <c:pt idx="17" formatCode="General">
                  <c:v>0</c:v>
                </c:pt>
                <c:pt idx="18" formatCode="General">
                  <c:v>0</c:v>
                </c:pt>
                <c:pt idx="19" formatCode="General">
                  <c:v>0</c:v>
                </c:pt>
                <c:pt idx="20" formatCode="General">
                  <c:v>0</c:v>
                </c:pt>
                <c:pt idx="21" formatCode="General">
                  <c:v>0</c:v>
                </c:pt>
                <c:pt idx="22" formatCode="General">
                  <c:v>0</c:v>
                </c:pt>
                <c:pt idx="23" formatCode="General">
                  <c:v>0</c:v>
                </c:pt>
                <c:pt idx="24" formatCode="General">
                  <c:v>0</c:v>
                </c:pt>
                <c:pt idx="25" formatCode="General">
                  <c:v>0</c:v>
                </c:pt>
                <c:pt idx="26" formatCode="General">
                  <c:v>0</c:v>
                </c:pt>
                <c:pt idx="27" formatCode="General">
                  <c:v>0</c:v>
                </c:pt>
                <c:pt idx="28" formatCode="General">
                  <c:v>0</c:v>
                </c:pt>
                <c:pt idx="29" formatCode="General">
                  <c:v>0</c:v>
                </c:pt>
                <c:pt idx="30" formatCode="General">
                  <c:v>0</c:v>
                </c:pt>
                <c:pt idx="31" formatCode="General">
                  <c:v>0</c:v>
                </c:pt>
                <c:pt idx="32" formatCode="General">
                  <c:v>0</c:v>
                </c:pt>
                <c:pt idx="33" formatCode="General">
                  <c:v>0</c:v>
                </c:pt>
                <c:pt idx="34" formatCode="General">
                  <c:v>0</c:v>
                </c:pt>
                <c:pt idx="35" formatCode="General">
                  <c:v>0</c:v>
                </c:pt>
                <c:pt idx="36" formatCode="General">
                  <c:v>0</c:v>
                </c:pt>
                <c:pt idx="37" formatCode="General">
                  <c:v>0</c:v>
                </c:pt>
                <c:pt idx="38" formatCode="General">
                  <c:v>0</c:v>
                </c:pt>
                <c:pt idx="39" formatCode="General">
                  <c:v>0</c:v>
                </c:pt>
                <c:pt idx="40" formatCode="General">
                  <c:v>0</c:v>
                </c:pt>
                <c:pt idx="41" formatCode="General">
                  <c:v>0</c:v>
                </c:pt>
                <c:pt idx="42" formatCode="General">
                  <c:v>0</c:v>
                </c:pt>
                <c:pt idx="43" formatCode="General">
                  <c:v>0</c:v>
                </c:pt>
                <c:pt idx="44" formatCode="General">
                  <c:v>0</c:v>
                </c:pt>
                <c:pt idx="45" formatCode="General">
                  <c:v>0</c:v>
                </c:pt>
                <c:pt idx="46" formatCode="General">
                  <c:v>0</c:v>
                </c:pt>
                <c:pt idx="47" formatCode="General">
                  <c:v>0</c:v>
                </c:pt>
                <c:pt idx="48" formatCode="General">
                  <c:v>0</c:v>
                </c:pt>
                <c:pt idx="49" formatCode="General">
                  <c:v>0</c:v>
                </c:pt>
                <c:pt idx="50" formatCode="General">
                  <c:v>0</c:v>
                </c:pt>
                <c:pt idx="51" formatCode="General">
                  <c:v>0</c:v>
                </c:pt>
                <c:pt idx="52" formatCode="General">
                  <c:v>0</c:v>
                </c:pt>
                <c:pt idx="53" formatCode="General">
                  <c:v>0</c:v>
                </c:pt>
                <c:pt idx="54" formatCode="General">
                  <c:v>0</c:v>
                </c:pt>
                <c:pt idx="55" formatCode="General">
                  <c:v>0</c:v>
                </c:pt>
                <c:pt idx="56" formatCode="General">
                  <c:v>0</c:v>
                </c:pt>
                <c:pt idx="57" formatCode="General">
                  <c:v>0</c:v>
                </c:pt>
                <c:pt idx="58" formatCode="General">
                  <c:v>0</c:v>
                </c:pt>
                <c:pt idx="59" formatCode="General">
                  <c:v>0</c:v>
                </c:pt>
                <c:pt idx="60" formatCode="General">
                  <c:v>0</c:v>
                </c:pt>
                <c:pt idx="61" formatCode="General">
                  <c:v>0</c:v>
                </c:pt>
                <c:pt idx="62" formatCode="General">
                  <c:v>0</c:v>
                </c:pt>
                <c:pt idx="63" formatCode="General">
                  <c:v>0</c:v>
                </c:pt>
                <c:pt idx="64" formatCode="General">
                  <c:v>0</c:v>
                </c:pt>
                <c:pt idx="65" formatCode="General">
                  <c:v>0</c:v>
                </c:pt>
                <c:pt idx="66" formatCode="General">
                  <c:v>0</c:v>
                </c:pt>
                <c:pt idx="67" formatCode="General">
                  <c:v>0</c:v>
                </c:pt>
                <c:pt idx="68" formatCode="General">
                  <c:v>0</c:v>
                </c:pt>
                <c:pt idx="69" formatCode="General">
                  <c:v>0</c:v>
                </c:pt>
                <c:pt idx="70" formatCode="General">
                  <c:v>0</c:v>
                </c:pt>
                <c:pt idx="71" formatCode="General">
                  <c:v>0</c:v>
                </c:pt>
                <c:pt idx="72" formatCode="General">
                  <c:v>0</c:v>
                </c:pt>
                <c:pt idx="73" formatCode="General">
                  <c:v>0</c:v>
                </c:pt>
                <c:pt idx="74" formatCode="General">
                  <c:v>0</c:v>
                </c:pt>
                <c:pt idx="75" formatCode="General">
                  <c:v>0</c:v>
                </c:pt>
                <c:pt idx="76" formatCode="General">
                  <c:v>0</c:v>
                </c:pt>
                <c:pt idx="77" formatCode="General">
                  <c:v>0</c:v>
                </c:pt>
                <c:pt idx="78" formatCode="General">
                  <c:v>0</c:v>
                </c:pt>
                <c:pt idx="79" formatCode="General">
                  <c:v>0</c:v>
                </c:pt>
                <c:pt idx="80" formatCode="General">
                  <c:v>0</c:v>
                </c:pt>
                <c:pt idx="81" formatCode="General">
                  <c:v>0</c:v>
                </c:pt>
                <c:pt idx="82" formatCode="General">
                  <c:v>0</c:v>
                </c:pt>
                <c:pt idx="83" formatCode="General">
                  <c:v>0</c:v>
                </c:pt>
                <c:pt idx="84" formatCode="General">
                  <c:v>0</c:v>
                </c:pt>
                <c:pt idx="85" formatCode="General">
                  <c:v>0</c:v>
                </c:pt>
                <c:pt idx="86" formatCode="General">
                  <c:v>0</c:v>
                </c:pt>
                <c:pt idx="87" formatCode="General">
                  <c:v>0</c:v>
                </c:pt>
                <c:pt idx="88" formatCode="General">
                  <c:v>0</c:v>
                </c:pt>
                <c:pt idx="89" formatCode="General">
                  <c:v>0</c:v>
                </c:pt>
                <c:pt idx="90" formatCode="General">
                  <c:v>0</c:v>
                </c:pt>
                <c:pt idx="91" formatCode="General">
                  <c:v>0</c:v>
                </c:pt>
                <c:pt idx="92" formatCode="General">
                  <c:v>0</c:v>
                </c:pt>
                <c:pt idx="93" formatCode="General">
                  <c:v>0</c:v>
                </c:pt>
                <c:pt idx="94" formatCode="General">
                  <c:v>0</c:v>
                </c:pt>
                <c:pt idx="95" formatCode="General">
                  <c:v>0</c:v>
                </c:pt>
                <c:pt idx="96" formatCode="General">
                  <c:v>0</c:v>
                </c:pt>
                <c:pt idx="97" formatCode="General">
                  <c:v>0</c:v>
                </c:pt>
                <c:pt idx="98" formatCode="General">
                  <c:v>0</c:v>
                </c:pt>
                <c:pt idx="99" formatCode="General">
                  <c:v>0</c:v>
                </c:pt>
                <c:pt idx="100" formatCode="General">
                  <c:v>0</c:v>
                </c:pt>
                <c:pt idx="101" formatCode="General">
                  <c:v>0</c:v>
                </c:pt>
                <c:pt idx="102" formatCode="General">
                  <c:v>0</c:v>
                </c:pt>
                <c:pt idx="103" formatCode="General">
                  <c:v>0</c:v>
                </c:pt>
                <c:pt idx="104" formatCode="General">
                  <c:v>0</c:v>
                </c:pt>
                <c:pt idx="105" formatCode="General">
                  <c:v>0</c:v>
                </c:pt>
                <c:pt idx="106" formatCode="General">
                  <c:v>0</c:v>
                </c:pt>
                <c:pt idx="107" formatCode="General">
                  <c:v>0</c:v>
                </c:pt>
                <c:pt idx="108" formatCode="General">
                  <c:v>0</c:v>
                </c:pt>
                <c:pt idx="109" formatCode="General">
                  <c:v>0</c:v>
                </c:pt>
                <c:pt idx="110" formatCode="General">
                  <c:v>0</c:v>
                </c:pt>
                <c:pt idx="111" formatCode="General">
                  <c:v>0</c:v>
                </c:pt>
                <c:pt idx="112" formatCode="General">
                  <c:v>0</c:v>
                </c:pt>
                <c:pt idx="113" formatCode="General">
                  <c:v>0</c:v>
                </c:pt>
                <c:pt idx="114" formatCode="General">
                  <c:v>0</c:v>
                </c:pt>
                <c:pt idx="115" formatCode="General">
                  <c:v>0</c:v>
                </c:pt>
                <c:pt idx="116" formatCode="General">
                  <c:v>0</c:v>
                </c:pt>
                <c:pt idx="117" formatCode="General">
                  <c:v>0</c:v>
                </c:pt>
                <c:pt idx="118" formatCode="General">
                  <c:v>0</c:v>
                </c:pt>
                <c:pt idx="119" formatCode="General">
                  <c:v>0</c:v>
                </c:pt>
                <c:pt idx="120" formatCode="General">
                  <c:v>0</c:v>
                </c:pt>
                <c:pt idx="121" formatCode="General">
                  <c:v>0</c:v>
                </c:pt>
                <c:pt idx="122" formatCode="General">
                  <c:v>0</c:v>
                </c:pt>
                <c:pt idx="123" formatCode="General">
                  <c:v>0</c:v>
                </c:pt>
                <c:pt idx="124" formatCode="General">
                  <c:v>0</c:v>
                </c:pt>
                <c:pt idx="125" formatCode="General">
                  <c:v>0</c:v>
                </c:pt>
                <c:pt idx="126" formatCode="General">
                  <c:v>0</c:v>
                </c:pt>
                <c:pt idx="127" formatCode="General">
                  <c:v>0</c:v>
                </c:pt>
                <c:pt idx="128" formatCode="General">
                  <c:v>0</c:v>
                </c:pt>
                <c:pt idx="129" formatCode="General">
                  <c:v>0</c:v>
                </c:pt>
                <c:pt idx="130" formatCode="General">
                  <c:v>0</c:v>
                </c:pt>
                <c:pt idx="131" formatCode="General">
                  <c:v>0</c:v>
                </c:pt>
                <c:pt idx="132" formatCode="General">
                  <c:v>0</c:v>
                </c:pt>
                <c:pt idx="133" formatCode="General">
                  <c:v>0</c:v>
                </c:pt>
                <c:pt idx="134" formatCode="General">
                  <c:v>0</c:v>
                </c:pt>
                <c:pt idx="135" formatCode="General">
                  <c:v>0</c:v>
                </c:pt>
                <c:pt idx="136" formatCode="General">
                  <c:v>0</c:v>
                </c:pt>
                <c:pt idx="137" formatCode="General">
                  <c:v>0</c:v>
                </c:pt>
                <c:pt idx="138" formatCode="General">
                  <c:v>0</c:v>
                </c:pt>
                <c:pt idx="139" formatCode="General">
                  <c:v>0</c:v>
                </c:pt>
                <c:pt idx="140" formatCode="General">
                  <c:v>0</c:v>
                </c:pt>
                <c:pt idx="141" formatCode="General">
                  <c:v>0</c:v>
                </c:pt>
                <c:pt idx="142" formatCode="General">
                  <c:v>0</c:v>
                </c:pt>
                <c:pt idx="143" formatCode="General">
                  <c:v>0</c:v>
                </c:pt>
                <c:pt idx="144" formatCode="General">
                  <c:v>0</c:v>
                </c:pt>
                <c:pt idx="145" formatCode="General">
                  <c:v>0</c:v>
                </c:pt>
                <c:pt idx="146" formatCode="General">
                  <c:v>0</c:v>
                </c:pt>
                <c:pt idx="147" formatCode="General">
                  <c:v>0</c:v>
                </c:pt>
                <c:pt idx="148" formatCode="General">
                  <c:v>0</c:v>
                </c:pt>
                <c:pt idx="149" formatCode="General">
                  <c:v>0</c:v>
                </c:pt>
                <c:pt idx="150" formatCode="General">
                  <c:v>0</c:v>
                </c:pt>
                <c:pt idx="151" formatCode="General">
                  <c:v>0</c:v>
                </c:pt>
                <c:pt idx="152" formatCode="General">
                  <c:v>0</c:v>
                </c:pt>
                <c:pt idx="153" formatCode="General">
                  <c:v>0</c:v>
                </c:pt>
                <c:pt idx="154" formatCode="General">
                  <c:v>0</c:v>
                </c:pt>
                <c:pt idx="155" formatCode="General">
                  <c:v>0</c:v>
                </c:pt>
                <c:pt idx="156" formatCode="General">
                  <c:v>0</c:v>
                </c:pt>
                <c:pt idx="157" formatCode="General">
                  <c:v>0</c:v>
                </c:pt>
                <c:pt idx="158" formatCode="General">
                  <c:v>0</c:v>
                </c:pt>
                <c:pt idx="159" formatCode="General">
                  <c:v>0</c:v>
                </c:pt>
                <c:pt idx="160" formatCode="General">
                  <c:v>0</c:v>
                </c:pt>
                <c:pt idx="161" formatCode="General">
                  <c:v>0</c:v>
                </c:pt>
                <c:pt idx="162" formatCode="General">
                  <c:v>0</c:v>
                </c:pt>
                <c:pt idx="163" formatCode="General">
                  <c:v>0</c:v>
                </c:pt>
                <c:pt idx="164" formatCode="General">
                  <c:v>0</c:v>
                </c:pt>
                <c:pt idx="165" formatCode="General">
                  <c:v>0</c:v>
                </c:pt>
                <c:pt idx="166" formatCode="General">
                  <c:v>0</c:v>
                </c:pt>
                <c:pt idx="167" formatCode="General">
                  <c:v>0</c:v>
                </c:pt>
                <c:pt idx="168" formatCode="General">
                  <c:v>0</c:v>
                </c:pt>
                <c:pt idx="169" formatCode="General">
                  <c:v>0</c:v>
                </c:pt>
                <c:pt idx="170" formatCode="General">
                  <c:v>0</c:v>
                </c:pt>
                <c:pt idx="171" formatCode="General">
                  <c:v>0</c:v>
                </c:pt>
                <c:pt idx="172" formatCode="General">
                  <c:v>0</c:v>
                </c:pt>
                <c:pt idx="173" formatCode="General">
                  <c:v>0</c:v>
                </c:pt>
                <c:pt idx="174" formatCode="General">
                  <c:v>0</c:v>
                </c:pt>
                <c:pt idx="175" formatCode="General">
                  <c:v>0</c:v>
                </c:pt>
                <c:pt idx="176" formatCode="General">
                  <c:v>0</c:v>
                </c:pt>
                <c:pt idx="177" formatCode="General">
                  <c:v>0</c:v>
                </c:pt>
                <c:pt idx="178" formatCode="General">
                  <c:v>0</c:v>
                </c:pt>
                <c:pt idx="179" formatCode="General">
                  <c:v>0</c:v>
                </c:pt>
                <c:pt idx="180" formatCode="General">
                  <c:v>0</c:v>
                </c:pt>
                <c:pt idx="181" formatCode="General">
                  <c:v>0</c:v>
                </c:pt>
                <c:pt idx="182" formatCode="General">
                  <c:v>0</c:v>
                </c:pt>
                <c:pt idx="183" formatCode="General">
                  <c:v>0</c:v>
                </c:pt>
                <c:pt idx="184" formatCode="General">
                  <c:v>0</c:v>
                </c:pt>
                <c:pt idx="185" formatCode="General">
                  <c:v>0</c:v>
                </c:pt>
                <c:pt idx="186" formatCode="General">
                  <c:v>0</c:v>
                </c:pt>
                <c:pt idx="187" formatCode="General">
                  <c:v>0</c:v>
                </c:pt>
                <c:pt idx="188" formatCode="General">
                  <c:v>0</c:v>
                </c:pt>
                <c:pt idx="189" formatCode="General">
                  <c:v>0</c:v>
                </c:pt>
                <c:pt idx="190" formatCode="General">
                  <c:v>0</c:v>
                </c:pt>
                <c:pt idx="191" formatCode="General">
                  <c:v>0</c:v>
                </c:pt>
                <c:pt idx="192" formatCode="General">
                  <c:v>0</c:v>
                </c:pt>
                <c:pt idx="193" formatCode="General">
                  <c:v>0</c:v>
                </c:pt>
                <c:pt idx="194" formatCode="General">
                  <c:v>0</c:v>
                </c:pt>
                <c:pt idx="195" formatCode="General">
                  <c:v>0</c:v>
                </c:pt>
                <c:pt idx="196" formatCode="General">
                  <c:v>0</c:v>
                </c:pt>
                <c:pt idx="197" formatCode="General">
                  <c:v>0</c:v>
                </c:pt>
                <c:pt idx="198" formatCode="General">
                  <c:v>0</c:v>
                </c:pt>
                <c:pt idx="199" formatCode="General">
                  <c:v>0</c:v>
                </c:pt>
                <c:pt idx="200" formatCode="General">
                  <c:v>0</c:v>
                </c:pt>
                <c:pt idx="201" formatCode="General">
                  <c:v>0</c:v>
                </c:pt>
                <c:pt idx="202" formatCode="General">
                  <c:v>0</c:v>
                </c:pt>
                <c:pt idx="203" formatCode="General">
                  <c:v>0</c:v>
                </c:pt>
                <c:pt idx="204" formatCode="General">
                  <c:v>0</c:v>
                </c:pt>
                <c:pt idx="205" formatCode="General">
                  <c:v>0</c:v>
                </c:pt>
                <c:pt idx="206" formatCode="General">
                  <c:v>0</c:v>
                </c:pt>
                <c:pt idx="207" formatCode="General">
                  <c:v>0</c:v>
                </c:pt>
                <c:pt idx="208" formatCode="General">
                  <c:v>0</c:v>
                </c:pt>
                <c:pt idx="209" formatCode="General">
                  <c:v>0</c:v>
                </c:pt>
                <c:pt idx="210" formatCode="General">
                  <c:v>0</c:v>
                </c:pt>
                <c:pt idx="211" formatCode="General">
                  <c:v>0</c:v>
                </c:pt>
                <c:pt idx="212" formatCode="General">
                  <c:v>0</c:v>
                </c:pt>
                <c:pt idx="213" formatCode="General">
                  <c:v>0</c:v>
                </c:pt>
                <c:pt idx="214" formatCode="General">
                  <c:v>0</c:v>
                </c:pt>
                <c:pt idx="215" formatCode="General">
                  <c:v>0</c:v>
                </c:pt>
                <c:pt idx="216" formatCode="General">
                  <c:v>0</c:v>
                </c:pt>
                <c:pt idx="217" formatCode="General">
                  <c:v>0</c:v>
                </c:pt>
                <c:pt idx="218" formatCode="General">
                  <c:v>0</c:v>
                </c:pt>
                <c:pt idx="219" formatCode="General">
                  <c:v>0</c:v>
                </c:pt>
                <c:pt idx="220" formatCode="General">
                  <c:v>0</c:v>
                </c:pt>
                <c:pt idx="221" formatCode="General">
                  <c:v>0</c:v>
                </c:pt>
                <c:pt idx="222" formatCode="General">
                  <c:v>0</c:v>
                </c:pt>
                <c:pt idx="223" formatCode="General">
                  <c:v>0</c:v>
                </c:pt>
                <c:pt idx="224" formatCode="General">
                  <c:v>0</c:v>
                </c:pt>
                <c:pt idx="225" formatCode="General">
                  <c:v>0</c:v>
                </c:pt>
                <c:pt idx="226" formatCode="General">
                  <c:v>0</c:v>
                </c:pt>
                <c:pt idx="227" formatCode="General">
                  <c:v>0</c:v>
                </c:pt>
                <c:pt idx="228" formatCode="General">
                  <c:v>0</c:v>
                </c:pt>
                <c:pt idx="229" formatCode="General">
                  <c:v>0</c:v>
                </c:pt>
                <c:pt idx="230" formatCode="General">
                  <c:v>0</c:v>
                </c:pt>
                <c:pt idx="231" formatCode="General">
                  <c:v>0</c:v>
                </c:pt>
                <c:pt idx="232" formatCode="General">
                  <c:v>0</c:v>
                </c:pt>
                <c:pt idx="233" formatCode="General">
                  <c:v>0</c:v>
                </c:pt>
                <c:pt idx="234" formatCode="General">
                  <c:v>0</c:v>
                </c:pt>
                <c:pt idx="235" formatCode="General">
                  <c:v>0</c:v>
                </c:pt>
                <c:pt idx="236" formatCode="General">
                  <c:v>0</c:v>
                </c:pt>
                <c:pt idx="237" formatCode="General">
                  <c:v>0</c:v>
                </c:pt>
                <c:pt idx="238" formatCode="General">
                  <c:v>0</c:v>
                </c:pt>
                <c:pt idx="239" formatCode="General">
                  <c:v>0</c:v>
                </c:pt>
                <c:pt idx="240" formatCode="General">
                  <c:v>0</c:v>
                </c:pt>
                <c:pt idx="241" formatCode="General">
                  <c:v>0</c:v>
                </c:pt>
                <c:pt idx="242" formatCode="General">
                  <c:v>0</c:v>
                </c:pt>
                <c:pt idx="243" formatCode="General">
                  <c:v>0</c:v>
                </c:pt>
                <c:pt idx="244" formatCode="General">
                  <c:v>0</c:v>
                </c:pt>
                <c:pt idx="245" formatCode="General">
                  <c:v>0</c:v>
                </c:pt>
                <c:pt idx="246" formatCode="General">
                  <c:v>0</c:v>
                </c:pt>
                <c:pt idx="247" formatCode="General">
                  <c:v>0</c:v>
                </c:pt>
                <c:pt idx="248" formatCode="General">
                  <c:v>0</c:v>
                </c:pt>
                <c:pt idx="249" formatCode="General">
                  <c:v>0</c:v>
                </c:pt>
                <c:pt idx="250" formatCode="General">
                  <c:v>0</c:v>
                </c:pt>
                <c:pt idx="251" formatCode="General">
                  <c:v>0</c:v>
                </c:pt>
                <c:pt idx="252" formatCode="General">
                  <c:v>0</c:v>
                </c:pt>
                <c:pt idx="253" formatCode="General">
                  <c:v>0</c:v>
                </c:pt>
                <c:pt idx="254" formatCode="General">
                  <c:v>0</c:v>
                </c:pt>
                <c:pt idx="255" formatCode="General">
                  <c:v>0</c:v>
                </c:pt>
                <c:pt idx="256" formatCode="General">
                  <c:v>0</c:v>
                </c:pt>
                <c:pt idx="257" formatCode="General">
                  <c:v>0</c:v>
                </c:pt>
                <c:pt idx="258" formatCode="General">
                  <c:v>0</c:v>
                </c:pt>
                <c:pt idx="259" formatCode="General">
                  <c:v>0</c:v>
                </c:pt>
                <c:pt idx="260" formatCode="General">
                  <c:v>0</c:v>
                </c:pt>
                <c:pt idx="261" formatCode="General">
                  <c:v>0</c:v>
                </c:pt>
                <c:pt idx="262" formatCode="General">
                  <c:v>0</c:v>
                </c:pt>
                <c:pt idx="263" formatCode="General">
                  <c:v>0</c:v>
                </c:pt>
                <c:pt idx="264" formatCode="General">
                  <c:v>0</c:v>
                </c:pt>
                <c:pt idx="265" formatCode="General">
                  <c:v>0</c:v>
                </c:pt>
                <c:pt idx="266" formatCode="General">
                  <c:v>0</c:v>
                </c:pt>
                <c:pt idx="267" formatCode="General">
                  <c:v>0</c:v>
                </c:pt>
                <c:pt idx="268" formatCode="General">
                  <c:v>0</c:v>
                </c:pt>
                <c:pt idx="269" formatCode="General">
                  <c:v>0</c:v>
                </c:pt>
                <c:pt idx="270" formatCode="General">
                  <c:v>0</c:v>
                </c:pt>
                <c:pt idx="271" formatCode="General">
                  <c:v>0</c:v>
                </c:pt>
                <c:pt idx="272" formatCode="General">
                  <c:v>0</c:v>
                </c:pt>
                <c:pt idx="273" formatCode="General">
                  <c:v>0</c:v>
                </c:pt>
                <c:pt idx="274" formatCode="General">
                  <c:v>0</c:v>
                </c:pt>
                <c:pt idx="275" formatCode="General">
                  <c:v>0</c:v>
                </c:pt>
                <c:pt idx="276" formatCode="General">
                  <c:v>0</c:v>
                </c:pt>
                <c:pt idx="277" formatCode="General">
                  <c:v>0</c:v>
                </c:pt>
                <c:pt idx="278" formatCode="General">
                  <c:v>0</c:v>
                </c:pt>
                <c:pt idx="279" formatCode="General">
                  <c:v>0</c:v>
                </c:pt>
                <c:pt idx="280" formatCode="General">
                  <c:v>0</c:v>
                </c:pt>
                <c:pt idx="281" formatCode="General">
                  <c:v>0</c:v>
                </c:pt>
                <c:pt idx="282" formatCode="General">
                  <c:v>0</c:v>
                </c:pt>
                <c:pt idx="283" formatCode="General">
                  <c:v>0</c:v>
                </c:pt>
                <c:pt idx="284" formatCode="General">
                  <c:v>0</c:v>
                </c:pt>
                <c:pt idx="285" formatCode="General">
                  <c:v>0</c:v>
                </c:pt>
                <c:pt idx="286" formatCode="General">
                  <c:v>0</c:v>
                </c:pt>
                <c:pt idx="287" formatCode="General">
                  <c:v>0</c:v>
                </c:pt>
                <c:pt idx="288" formatCode="General">
                  <c:v>0</c:v>
                </c:pt>
                <c:pt idx="289" formatCode="General">
                  <c:v>0</c:v>
                </c:pt>
                <c:pt idx="290" formatCode="General">
                  <c:v>0</c:v>
                </c:pt>
                <c:pt idx="291" formatCode="General">
                  <c:v>0</c:v>
                </c:pt>
                <c:pt idx="292" formatCode="General">
                  <c:v>0</c:v>
                </c:pt>
                <c:pt idx="293" formatCode="General">
                  <c:v>0</c:v>
                </c:pt>
                <c:pt idx="294" formatCode="General">
                  <c:v>0</c:v>
                </c:pt>
                <c:pt idx="295" formatCode="General">
                  <c:v>0</c:v>
                </c:pt>
                <c:pt idx="296" formatCode="General">
                  <c:v>0</c:v>
                </c:pt>
                <c:pt idx="297" formatCode="General">
                  <c:v>0</c:v>
                </c:pt>
                <c:pt idx="298" formatCode="General">
                  <c:v>0</c:v>
                </c:pt>
                <c:pt idx="299" formatCode="General">
                  <c:v>0</c:v>
                </c:pt>
                <c:pt idx="300" formatCode="General">
                  <c:v>0</c:v>
                </c:pt>
                <c:pt idx="301" formatCode="General">
                  <c:v>0</c:v>
                </c:pt>
                <c:pt idx="302" formatCode="General">
                  <c:v>0</c:v>
                </c:pt>
                <c:pt idx="303" formatCode="General">
                  <c:v>0</c:v>
                </c:pt>
                <c:pt idx="304" formatCode="General">
                  <c:v>0</c:v>
                </c:pt>
                <c:pt idx="305" formatCode="General">
                  <c:v>0</c:v>
                </c:pt>
                <c:pt idx="306" formatCode="General">
                  <c:v>0</c:v>
                </c:pt>
                <c:pt idx="307" formatCode="General">
                  <c:v>0</c:v>
                </c:pt>
                <c:pt idx="308" formatCode="General">
                  <c:v>0</c:v>
                </c:pt>
                <c:pt idx="309" formatCode="General">
                  <c:v>0</c:v>
                </c:pt>
                <c:pt idx="310" formatCode="General">
                  <c:v>0</c:v>
                </c:pt>
                <c:pt idx="311" formatCode="General">
                  <c:v>0</c:v>
                </c:pt>
                <c:pt idx="312" formatCode="General">
                  <c:v>0</c:v>
                </c:pt>
                <c:pt idx="313" formatCode="General">
                  <c:v>0</c:v>
                </c:pt>
                <c:pt idx="314" formatCode="General">
                  <c:v>0</c:v>
                </c:pt>
                <c:pt idx="315" formatCode="General">
                  <c:v>0</c:v>
                </c:pt>
                <c:pt idx="316" formatCode="General">
                  <c:v>0</c:v>
                </c:pt>
                <c:pt idx="317" formatCode="General">
                  <c:v>0</c:v>
                </c:pt>
                <c:pt idx="318" formatCode="General">
                  <c:v>0</c:v>
                </c:pt>
                <c:pt idx="319" formatCode="General">
                  <c:v>0</c:v>
                </c:pt>
                <c:pt idx="320" formatCode="General">
                  <c:v>0</c:v>
                </c:pt>
                <c:pt idx="321" formatCode="General">
                  <c:v>0</c:v>
                </c:pt>
                <c:pt idx="322" formatCode="General">
                  <c:v>0</c:v>
                </c:pt>
                <c:pt idx="323" formatCode="General">
                  <c:v>0</c:v>
                </c:pt>
                <c:pt idx="324" formatCode="General">
                  <c:v>0</c:v>
                </c:pt>
                <c:pt idx="325" formatCode="General">
                  <c:v>0</c:v>
                </c:pt>
                <c:pt idx="326" formatCode="General">
                  <c:v>0</c:v>
                </c:pt>
                <c:pt idx="327" formatCode="General">
                  <c:v>0</c:v>
                </c:pt>
                <c:pt idx="328" formatCode="General">
                  <c:v>0</c:v>
                </c:pt>
                <c:pt idx="329" formatCode="General">
                  <c:v>0</c:v>
                </c:pt>
                <c:pt idx="330" formatCode="General">
                  <c:v>0</c:v>
                </c:pt>
                <c:pt idx="331" formatCode="General">
                  <c:v>0</c:v>
                </c:pt>
                <c:pt idx="332" formatCode="General">
                  <c:v>0</c:v>
                </c:pt>
                <c:pt idx="333" formatCode="General">
                  <c:v>0</c:v>
                </c:pt>
                <c:pt idx="334" formatCode="General">
                  <c:v>0</c:v>
                </c:pt>
                <c:pt idx="335" formatCode="General">
                  <c:v>0</c:v>
                </c:pt>
                <c:pt idx="336" formatCode="General">
                  <c:v>0</c:v>
                </c:pt>
                <c:pt idx="337" formatCode="General">
                  <c:v>0</c:v>
                </c:pt>
                <c:pt idx="338" formatCode="General">
                  <c:v>0</c:v>
                </c:pt>
                <c:pt idx="339" formatCode="General">
                  <c:v>0</c:v>
                </c:pt>
                <c:pt idx="340" formatCode="General">
                  <c:v>0</c:v>
                </c:pt>
                <c:pt idx="341" formatCode="General">
                  <c:v>0</c:v>
                </c:pt>
                <c:pt idx="342" formatCode="General">
                  <c:v>0</c:v>
                </c:pt>
                <c:pt idx="343" formatCode="General">
                  <c:v>0</c:v>
                </c:pt>
                <c:pt idx="344" formatCode="General">
                  <c:v>0</c:v>
                </c:pt>
                <c:pt idx="345" formatCode="General">
                  <c:v>0</c:v>
                </c:pt>
                <c:pt idx="346" formatCode="General">
                  <c:v>0</c:v>
                </c:pt>
                <c:pt idx="347" formatCode="General">
                  <c:v>0</c:v>
                </c:pt>
                <c:pt idx="348" formatCode="General">
                  <c:v>0</c:v>
                </c:pt>
                <c:pt idx="349" formatCode="General">
                  <c:v>0</c:v>
                </c:pt>
                <c:pt idx="350" formatCode="General">
                  <c:v>0</c:v>
                </c:pt>
                <c:pt idx="351" formatCode="General">
                  <c:v>0</c:v>
                </c:pt>
                <c:pt idx="352" formatCode="General">
                  <c:v>0</c:v>
                </c:pt>
                <c:pt idx="353" formatCode="General">
                  <c:v>0</c:v>
                </c:pt>
                <c:pt idx="354" formatCode="General">
                  <c:v>0</c:v>
                </c:pt>
                <c:pt idx="355" formatCode="General">
                  <c:v>0</c:v>
                </c:pt>
                <c:pt idx="356" formatCode="General">
                  <c:v>0</c:v>
                </c:pt>
                <c:pt idx="357" formatCode="General">
                  <c:v>0</c:v>
                </c:pt>
                <c:pt idx="358" formatCode="General">
                  <c:v>0</c:v>
                </c:pt>
                <c:pt idx="359" formatCode="General">
                  <c:v>0</c:v>
                </c:pt>
                <c:pt idx="360" formatCode="General">
                  <c:v>0</c:v>
                </c:pt>
                <c:pt idx="361" formatCode="General">
                  <c:v>0</c:v>
                </c:pt>
                <c:pt idx="362" formatCode="General">
                  <c:v>0</c:v>
                </c:pt>
                <c:pt idx="363" formatCode="General">
                  <c:v>0</c:v>
                </c:pt>
                <c:pt idx="364" formatCode="General">
                  <c:v>0</c:v>
                </c:pt>
                <c:pt idx="365" formatCode="General">
                  <c:v>0</c:v>
                </c:pt>
                <c:pt idx="366" formatCode="General">
                  <c:v>0</c:v>
                </c:pt>
                <c:pt idx="367" formatCode="General">
                  <c:v>0</c:v>
                </c:pt>
                <c:pt idx="368" formatCode="General">
                  <c:v>0</c:v>
                </c:pt>
                <c:pt idx="369" formatCode="General">
                  <c:v>0</c:v>
                </c:pt>
                <c:pt idx="370" formatCode="General">
                  <c:v>0</c:v>
                </c:pt>
                <c:pt idx="371" formatCode="General">
                  <c:v>0</c:v>
                </c:pt>
                <c:pt idx="372" formatCode="General">
                  <c:v>0</c:v>
                </c:pt>
                <c:pt idx="373" formatCode="General">
                  <c:v>0</c:v>
                </c:pt>
                <c:pt idx="374" formatCode="General">
                  <c:v>0</c:v>
                </c:pt>
                <c:pt idx="375" formatCode="General">
                  <c:v>0</c:v>
                </c:pt>
                <c:pt idx="376" formatCode="General">
                  <c:v>0</c:v>
                </c:pt>
                <c:pt idx="377" formatCode="General">
                  <c:v>0</c:v>
                </c:pt>
                <c:pt idx="378" formatCode="General">
                  <c:v>0</c:v>
                </c:pt>
                <c:pt idx="379" formatCode="General">
                  <c:v>0</c:v>
                </c:pt>
                <c:pt idx="380" formatCode="General">
                  <c:v>0</c:v>
                </c:pt>
                <c:pt idx="381" formatCode="General">
                  <c:v>0</c:v>
                </c:pt>
                <c:pt idx="382" formatCode="General">
                  <c:v>0</c:v>
                </c:pt>
                <c:pt idx="383" formatCode="General">
                  <c:v>0</c:v>
                </c:pt>
                <c:pt idx="384" formatCode="General">
                  <c:v>0</c:v>
                </c:pt>
                <c:pt idx="385" formatCode="General">
                  <c:v>0</c:v>
                </c:pt>
                <c:pt idx="386" formatCode="General">
                  <c:v>0</c:v>
                </c:pt>
                <c:pt idx="387" formatCode="General">
                  <c:v>0</c:v>
                </c:pt>
                <c:pt idx="388" formatCode="General">
                  <c:v>0</c:v>
                </c:pt>
                <c:pt idx="389" formatCode="General">
                  <c:v>0</c:v>
                </c:pt>
                <c:pt idx="390" formatCode="General">
                  <c:v>0</c:v>
                </c:pt>
                <c:pt idx="391" formatCode="General">
                  <c:v>0</c:v>
                </c:pt>
                <c:pt idx="392" formatCode="General">
                  <c:v>0</c:v>
                </c:pt>
                <c:pt idx="393" formatCode="General">
                  <c:v>0</c:v>
                </c:pt>
                <c:pt idx="394" formatCode="General">
                  <c:v>0</c:v>
                </c:pt>
                <c:pt idx="395" formatCode="General">
                  <c:v>0</c:v>
                </c:pt>
                <c:pt idx="396" formatCode="General">
                  <c:v>0</c:v>
                </c:pt>
                <c:pt idx="397" formatCode="General">
                  <c:v>0</c:v>
                </c:pt>
                <c:pt idx="398" formatCode="General">
                  <c:v>0</c:v>
                </c:pt>
                <c:pt idx="399" formatCode="General">
                  <c:v>0</c:v>
                </c:pt>
                <c:pt idx="400" formatCode="General">
                  <c:v>0</c:v>
                </c:pt>
                <c:pt idx="401" formatCode="General">
                  <c:v>0</c:v>
                </c:pt>
                <c:pt idx="402" formatCode="General">
                  <c:v>0</c:v>
                </c:pt>
                <c:pt idx="403" formatCode="General">
                  <c:v>0</c:v>
                </c:pt>
                <c:pt idx="404" formatCode="General">
                  <c:v>0</c:v>
                </c:pt>
                <c:pt idx="405" formatCode="General">
                  <c:v>0</c:v>
                </c:pt>
                <c:pt idx="406" formatCode="General">
                  <c:v>0</c:v>
                </c:pt>
                <c:pt idx="407" formatCode="General">
                  <c:v>0</c:v>
                </c:pt>
                <c:pt idx="408" formatCode="General">
                  <c:v>0</c:v>
                </c:pt>
                <c:pt idx="409" formatCode="General">
                  <c:v>0</c:v>
                </c:pt>
                <c:pt idx="410" formatCode="General">
                  <c:v>0</c:v>
                </c:pt>
                <c:pt idx="411" formatCode="General">
                  <c:v>0</c:v>
                </c:pt>
                <c:pt idx="412" formatCode="General">
                  <c:v>0</c:v>
                </c:pt>
                <c:pt idx="413" formatCode="General">
                  <c:v>0</c:v>
                </c:pt>
                <c:pt idx="414" formatCode="General">
                  <c:v>0</c:v>
                </c:pt>
                <c:pt idx="415" formatCode="General">
                  <c:v>0</c:v>
                </c:pt>
                <c:pt idx="416" formatCode="General">
                  <c:v>0</c:v>
                </c:pt>
                <c:pt idx="417" formatCode="General">
                  <c:v>0</c:v>
                </c:pt>
                <c:pt idx="418" formatCode="General">
                  <c:v>0</c:v>
                </c:pt>
                <c:pt idx="419" formatCode="General">
                  <c:v>0</c:v>
                </c:pt>
                <c:pt idx="420" formatCode="General">
                  <c:v>0</c:v>
                </c:pt>
                <c:pt idx="421" formatCode="General">
                  <c:v>0</c:v>
                </c:pt>
                <c:pt idx="422" formatCode="General">
                  <c:v>0</c:v>
                </c:pt>
                <c:pt idx="423" formatCode="General">
                  <c:v>0</c:v>
                </c:pt>
                <c:pt idx="424" formatCode="General">
                  <c:v>0</c:v>
                </c:pt>
                <c:pt idx="425" formatCode="General">
                  <c:v>0</c:v>
                </c:pt>
                <c:pt idx="426" formatCode="General">
                  <c:v>0</c:v>
                </c:pt>
                <c:pt idx="427" formatCode="General">
                  <c:v>0</c:v>
                </c:pt>
                <c:pt idx="428" formatCode="General">
                  <c:v>0</c:v>
                </c:pt>
                <c:pt idx="429" formatCode="General">
                  <c:v>0</c:v>
                </c:pt>
                <c:pt idx="430" formatCode="General">
                  <c:v>0</c:v>
                </c:pt>
                <c:pt idx="431" formatCode="General">
                  <c:v>0</c:v>
                </c:pt>
                <c:pt idx="432" formatCode="General">
                  <c:v>0</c:v>
                </c:pt>
                <c:pt idx="433" formatCode="General">
                  <c:v>0</c:v>
                </c:pt>
                <c:pt idx="434" formatCode="General">
                  <c:v>0</c:v>
                </c:pt>
                <c:pt idx="435" formatCode="General">
                  <c:v>0</c:v>
                </c:pt>
                <c:pt idx="436" formatCode="General">
                  <c:v>0</c:v>
                </c:pt>
                <c:pt idx="437" formatCode="General">
                  <c:v>0</c:v>
                </c:pt>
                <c:pt idx="438" formatCode="General">
                  <c:v>0</c:v>
                </c:pt>
                <c:pt idx="439" formatCode="General">
                  <c:v>0</c:v>
                </c:pt>
                <c:pt idx="440" formatCode="General">
                  <c:v>0</c:v>
                </c:pt>
                <c:pt idx="441" formatCode="General">
                  <c:v>0</c:v>
                </c:pt>
                <c:pt idx="442" formatCode="General">
                  <c:v>0</c:v>
                </c:pt>
                <c:pt idx="443" formatCode="General">
                  <c:v>0</c:v>
                </c:pt>
                <c:pt idx="444" formatCode="General">
                  <c:v>0</c:v>
                </c:pt>
                <c:pt idx="445" formatCode="General">
                  <c:v>0</c:v>
                </c:pt>
                <c:pt idx="446" formatCode="General">
                  <c:v>0</c:v>
                </c:pt>
                <c:pt idx="447" formatCode="General">
                  <c:v>0</c:v>
                </c:pt>
                <c:pt idx="448" formatCode="General">
                  <c:v>0</c:v>
                </c:pt>
                <c:pt idx="449" formatCode="General">
                  <c:v>0</c:v>
                </c:pt>
                <c:pt idx="450" formatCode="General">
                  <c:v>0</c:v>
                </c:pt>
                <c:pt idx="451" formatCode="General">
                  <c:v>0</c:v>
                </c:pt>
                <c:pt idx="452" formatCode="General">
                  <c:v>0</c:v>
                </c:pt>
                <c:pt idx="453" formatCode="General">
                  <c:v>0</c:v>
                </c:pt>
                <c:pt idx="454" formatCode="General">
                  <c:v>0</c:v>
                </c:pt>
                <c:pt idx="455" formatCode="General">
                  <c:v>0</c:v>
                </c:pt>
                <c:pt idx="456" formatCode="General">
                  <c:v>0</c:v>
                </c:pt>
                <c:pt idx="457" formatCode="General">
                  <c:v>0</c:v>
                </c:pt>
                <c:pt idx="458" formatCode="General">
                  <c:v>0</c:v>
                </c:pt>
                <c:pt idx="459" formatCode="General">
                  <c:v>0</c:v>
                </c:pt>
                <c:pt idx="460" formatCode="General">
                  <c:v>0</c:v>
                </c:pt>
                <c:pt idx="461" formatCode="General">
                  <c:v>0</c:v>
                </c:pt>
                <c:pt idx="462" formatCode="General">
                  <c:v>0</c:v>
                </c:pt>
                <c:pt idx="463" formatCode="General">
                  <c:v>0</c:v>
                </c:pt>
                <c:pt idx="464" formatCode="General">
                  <c:v>0</c:v>
                </c:pt>
                <c:pt idx="465" formatCode="General">
                  <c:v>0</c:v>
                </c:pt>
                <c:pt idx="466" formatCode="General">
                  <c:v>0</c:v>
                </c:pt>
                <c:pt idx="467" formatCode="General">
                  <c:v>0</c:v>
                </c:pt>
                <c:pt idx="468" formatCode="General">
                  <c:v>0</c:v>
                </c:pt>
                <c:pt idx="469" formatCode="General">
                  <c:v>0</c:v>
                </c:pt>
                <c:pt idx="470" formatCode="General">
                  <c:v>0</c:v>
                </c:pt>
                <c:pt idx="471" formatCode="General">
                  <c:v>0</c:v>
                </c:pt>
                <c:pt idx="472" formatCode="General">
                  <c:v>0</c:v>
                </c:pt>
                <c:pt idx="473" formatCode="General">
                  <c:v>0</c:v>
                </c:pt>
                <c:pt idx="474" formatCode="General">
                  <c:v>0</c:v>
                </c:pt>
                <c:pt idx="475" formatCode="General">
                  <c:v>0</c:v>
                </c:pt>
                <c:pt idx="476" formatCode="General">
                  <c:v>0</c:v>
                </c:pt>
                <c:pt idx="477" formatCode="General">
                  <c:v>0</c:v>
                </c:pt>
                <c:pt idx="478" formatCode="General">
                  <c:v>0</c:v>
                </c:pt>
                <c:pt idx="479" formatCode="General">
                  <c:v>0</c:v>
                </c:pt>
                <c:pt idx="480" formatCode="General">
                  <c:v>0</c:v>
                </c:pt>
                <c:pt idx="481" formatCode="General">
                  <c:v>0</c:v>
                </c:pt>
                <c:pt idx="482" formatCode="General">
                  <c:v>0</c:v>
                </c:pt>
                <c:pt idx="483" formatCode="General">
                  <c:v>0</c:v>
                </c:pt>
                <c:pt idx="484" formatCode="General">
                  <c:v>0</c:v>
                </c:pt>
                <c:pt idx="485" formatCode="General">
                  <c:v>0</c:v>
                </c:pt>
                <c:pt idx="486" formatCode="General">
                  <c:v>0</c:v>
                </c:pt>
                <c:pt idx="487" formatCode="General">
                  <c:v>0</c:v>
                </c:pt>
                <c:pt idx="488" formatCode="General">
                  <c:v>0</c:v>
                </c:pt>
                <c:pt idx="489" formatCode="General">
                  <c:v>0</c:v>
                </c:pt>
                <c:pt idx="490" formatCode="General">
                  <c:v>0</c:v>
                </c:pt>
                <c:pt idx="491" formatCode="General">
                  <c:v>0</c:v>
                </c:pt>
                <c:pt idx="492" formatCode="General">
                  <c:v>0</c:v>
                </c:pt>
                <c:pt idx="493" formatCode="General">
                  <c:v>0</c:v>
                </c:pt>
                <c:pt idx="494" formatCode="General">
                  <c:v>0</c:v>
                </c:pt>
                <c:pt idx="495" formatCode="General">
                  <c:v>0</c:v>
                </c:pt>
                <c:pt idx="496" formatCode="General">
                  <c:v>0</c:v>
                </c:pt>
                <c:pt idx="497" formatCode="General">
                  <c:v>0</c:v>
                </c:pt>
                <c:pt idx="498" formatCode="General">
                  <c:v>0</c:v>
                </c:pt>
                <c:pt idx="499" formatCode="General">
                  <c:v>0</c:v>
                </c:pt>
              </c:numCache>
            </c:numRef>
          </c:yVal>
          <c:smooth val="0"/>
          <c:extLst>
            <c:ext xmlns:c16="http://schemas.microsoft.com/office/drawing/2014/chart" uri="{C3380CC4-5D6E-409C-BE32-E72D297353CC}">
              <c16:uniqueId val="{00000001-C3FA-4175-8C98-7119E2CA7896}"/>
            </c:ext>
          </c:extLst>
        </c:ser>
        <c:dLbls>
          <c:showLegendKey val="0"/>
          <c:showVal val="0"/>
          <c:showCatName val="0"/>
          <c:showSerName val="0"/>
          <c:showPercent val="0"/>
          <c:showBubbleSize val="0"/>
        </c:dLbls>
        <c:axId val="258809248"/>
        <c:axId val="320342576"/>
      </c:scatterChart>
      <c:valAx>
        <c:axId val="2588092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20342576"/>
        <c:crosses val="autoZero"/>
        <c:crossBetween val="midCat"/>
      </c:valAx>
      <c:valAx>
        <c:axId val="320342576"/>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8809248"/>
        <c:crosses val="autoZero"/>
        <c:crossBetween val="midCat"/>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311729</xdr:colOff>
      <xdr:row>23</xdr:row>
      <xdr:rowOff>148069</xdr:rowOff>
    </xdr:from>
    <xdr:to>
      <xdr:col>14</xdr:col>
      <xdr:colOff>704850</xdr:colOff>
      <xdr:row>48</xdr:row>
      <xdr:rowOff>104775</xdr:rowOff>
    </xdr:to>
    <xdr:graphicFrame macro="">
      <xdr:nvGraphicFramePr>
        <xdr:cNvPr id="2" name="Chart 1">
          <a:extLst>
            <a:ext uri="{FF2B5EF4-FFF2-40B4-BE49-F238E27FC236}">
              <a16:creationId xmlns:a16="http://schemas.microsoft.com/office/drawing/2014/main" id="{5FD601B2-A67D-143F-BEEA-2C30D8E591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114300</xdr:colOff>
      <xdr:row>30</xdr:row>
      <xdr:rowOff>57149</xdr:rowOff>
    </xdr:from>
    <xdr:to>
      <xdr:col>18</xdr:col>
      <xdr:colOff>95250</xdr:colOff>
      <xdr:row>45</xdr:row>
      <xdr:rowOff>104774</xdr:rowOff>
    </xdr:to>
    <xdr:graphicFrame macro="">
      <xdr:nvGraphicFramePr>
        <xdr:cNvPr id="3" name="Chart 2">
          <a:extLst>
            <a:ext uri="{FF2B5EF4-FFF2-40B4-BE49-F238E27FC236}">
              <a16:creationId xmlns:a16="http://schemas.microsoft.com/office/drawing/2014/main" id="{64B2009A-B906-45C2-EF90-74856AE013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2E1D0E4-112B-4BAC-ACD7-A29FC3572E60}" name="FitData" displayName="FitData" ref="B3:G503" totalsRowShown="0">
  <autoFilter ref="B3:G503" xr:uid="{72E1D0E4-112B-4BAC-ACD7-A29FC3572E60}">
    <filterColumn colId="0" hiddenButton="1"/>
    <filterColumn colId="1" hiddenButton="1"/>
    <filterColumn colId="2" hiddenButton="1"/>
    <filterColumn colId="3" hiddenButton="1"/>
    <filterColumn colId="4" hiddenButton="1"/>
    <filterColumn colId="5" hiddenButton="1"/>
  </autoFilter>
  <tableColumns count="6">
    <tableColumn id="1" xr3:uid="{FE9533D6-5BA7-44D9-BF6A-A874132165A1}" name="x" dataDxfId="7"/>
    <tableColumn id="2" xr3:uid="{D35D8207-24D1-420E-B313-9B8A692E1CD3}" name="y" dataDxfId="6"/>
    <tableColumn id="5" xr3:uid="{AC90162E-5423-459A-81DD-95398A56CC61}" name="uy"/>
    <tableColumn id="4" xr3:uid="{996C387E-DA4A-43E9-9CD7-93C039FE83F3}" name=" "/>
    <tableColumn id="6" xr3:uid="{3B300EC3-0526-401F-8637-87ED7CC17335}" name="Predicted" dataDxfId="5">
      <calculatedColumnFormula array="1">IF(NOT(ISBLANK(FitData[[#This Row],[x]])), _xlfn.LET(_xlpm.f, MODEL(ModelName), (_xlpm.f(FitData[[#This Row],[x]],Coefficients))), "")</calculatedColumnFormula>
    </tableColumn>
    <tableColumn id="3" xr3:uid="{66478A5B-FECF-4326-863D-07F876883BE0}" name="Residual" dataDxfId="4">
      <calculatedColumnFormula>IF(NOT(ISBLANK(FitData[[#This Row],[x]])), FitData[[#This Row],[Predicted]]-FitData[[#This Row],[y]], "")</calculatedColumnFormula>
    </tableColumn>
  </tableColumns>
  <tableStyleInfo name="Table Style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323F347-B11A-4DC2-ADA4-7CAC258CFD62}" name="Predictions" displayName="Predictions" ref="O3:R6" totalsRowShown="0">
  <autoFilter ref="O3:R6" xr:uid="{3323F347-B11A-4DC2-ADA4-7CAC258CFD62}">
    <filterColumn colId="0" hiddenButton="1"/>
    <filterColumn colId="1" hiddenButton="1"/>
    <filterColumn colId="2" hiddenButton="1"/>
    <filterColumn colId="3" hiddenButton="1"/>
  </autoFilter>
  <tableColumns count="4">
    <tableColumn id="1" xr3:uid="{A0141763-AD4D-4D8A-B94F-D56BED538B87}" name="X" dataDxfId="3"/>
    <tableColumn id="4" xr3:uid="{8C5C8698-6034-4938-B369-68688036A96A}" name="Predicted Y" dataDxfId="2">
      <calculatedColumnFormula array="1">MODEL(ModelName)(Predictions[[#This Row],[X]],Coefficients)</calculatedColumnFormula>
    </tableColumn>
    <tableColumn id="2" xr3:uid="{DF96F3B4-5DA1-4653-AEA2-9C04BF98F657}" name="Confidence Band ±" dataDxfId="1">
      <calculatedColumnFormula array="1">CoverageFactor*UCONF(Predictions[[#This Row],[X]],Coefficients,Covariance,MODELJACOBIAN(ModelName))</calculatedColumnFormula>
    </tableColumn>
    <tableColumn id="3" xr3:uid="{7B4178B2-7961-4D2E-B0B6-28B755E9583B}" name="Prediction Band ±" dataDxfId="0">
      <calculatedColumnFormula>SQRT(Predictions[[#This Row],[Confidence Band ±]]^2+(CoverageFactor*Syx)^2)</calculatedColumnFormula>
    </tableColumn>
  </tableColumns>
  <tableStyleInfo name="Table Style 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uncertainty@sandia.gov"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0C133-8CA2-43EA-98A8-94D038D631FF}">
  <dimension ref="B1:D20"/>
  <sheetViews>
    <sheetView showGridLines="0" workbookViewId="0">
      <selection activeCell="B5" sqref="B5:C5"/>
    </sheetView>
  </sheetViews>
  <sheetFormatPr defaultColWidth="9.1796875" defaultRowHeight="14.5"/>
  <cols>
    <col min="1" max="1" width="3" customWidth="1"/>
    <col min="2" max="2" width="23.26953125" customWidth="1"/>
    <col min="3" max="3" width="113.54296875" customWidth="1"/>
  </cols>
  <sheetData>
    <row r="1" spans="2:4" ht="5.25" customHeight="1">
      <c r="B1" s="1"/>
      <c r="C1" s="1"/>
    </row>
    <row r="2" spans="2:4" ht="18.5">
      <c r="B2" s="76" t="s">
        <v>122</v>
      </c>
      <c r="C2" s="77"/>
    </row>
    <row r="3" spans="2:4">
      <c r="B3" s="78" t="s">
        <v>114</v>
      </c>
      <c r="C3" s="79"/>
    </row>
    <row r="4" spans="2:4" ht="20.25" customHeight="1">
      <c r="B4" s="80" t="s">
        <v>115</v>
      </c>
      <c r="C4" s="81"/>
    </row>
    <row r="5" spans="2:4" ht="94.5" customHeight="1">
      <c r="B5" s="82" t="s">
        <v>136</v>
      </c>
      <c r="C5" s="83"/>
      <c r="D5" s="5"/>
    </row>
    <row r="6" spans="2:4">
      <c r="B6" s="84" t="s">
        <v>137</v>
      </c>
      <c r="C6" s="84"/>
      <c r="D6" s="5"/>
    </row>
    <row r="7" spans="2:4" ht="58">
      <c r="B7" s="43" t="s">
        <v>145</v>
      </c>
      <c r="C7" s="48" t="s">
        <v>135</v>
      </c>
      <c r="D7" s="5"/>
    </row>
    <row r="8" spans="2:4" ht="72.5">
      <c r="B8" s="43" t="s">
        <v>124</v>
      </c>
      <c r="C8" s="44" t="s">
        <v>123</v>
      </c>
      <c r="D8" s="5"/>
    </row>
    <row r="9" spans="2:4" ht="58">
      <c r="B9" s="43" t="s">
        <v>125</v>
      </c>
      <c r="C9" s="44" t="s">
        <v>126</v>
      </c>
    </row>
    <row r="10" spans="2:4" ht="87">
      <c r="B10" s="43" t="s">
        <v>127</v>
      </c>
      <c r="C10" s="44" t="s">
        <v>128</v>
      </c>
    </row>
    <row r="11" spans="2:4">
      <c r="B11" s="49"/>
      <c r="C11" s="50"/>
      <c r="D11" s="37"/>
    </row>
    <row r="12" spans="2:4">
      <c r="B12" s="75" t="s">
        <v>131</v>
      </c>
      <c r="C12" s="75"/>
    </row>
    <row r="13" spans="2:4" ht="20.25" customHeight="1">
      <c r="B13" s="43" t="s">
        <v>129</v>
      </c>
      <c r="C13" s="44" t="s">
        <v>130</v>
      </c>
    </row>
    <row r="14" spans="2:4" ht="22.5" customHeight="1">
      <c r="B14" s="43" t="s">
        <v>132</v>
      </c>
      <c r="C14" s="44" t="s">
        <v>133</v>
      </c>
    </row>
    <row r="15" spans="2:4" ht="21" customHeight="1">
      <c r="B15" s="43" t="s">
        <v>116</v>
      </c>
      <c r="C15" s="45" t="s">
        <v>117</v>
      </c>
    </row>
    <row r="16" spans="2:4" ht="21" customHeight="1">
      <c r="B16" s="43" t="s">
        <v>134</v>
      </c>
      <c r="C16" s="45" t="s">
        <v>118</v>
      </c>
    </row>
    <row r="17" spans="2:4">
      <c r="B17" s="51"/>
      <c r="C17" s="52"/>
      <c r="D17" s="37"/>
    </row>
    <row r="18" spans="2:4">
      <c r="B18" s="75" t="s">
        <v>119</v>
      </c>
      <c r="C18" s="75"/>
    </row>
    <row r="19" spans="2:4" ht="43.5">
      <c r="B19" s="46"/>
      <c r="C19" s="44" t="s">
        <v>120</v>
      </c>
    </row>
    <row r="20" spans="2:4">
      <c r="B20" s="46"/>
      <c r="C20" s="47" t="s">
        <v>121</v>
      </c>
    </row>
  </sheetData>
  <mergeCells count="7">
    <mergeCell ref="B12:C12"/>
    <mergeCell ref="B18:C18"/>
    <mergeCell ref="B2:C2"/>
    <mergeCell ref="B3:C3"/>
    <mergeCell ref="B4:C4"/>
    <mergeCell ref="B5:C5"/>
    <mergeCell ref="B6:C6"/>
  </mergeCells>
  <hyperlinks>
    <hyperlink ref="B4" r:id="rId1" xr:uid="{1E4E5354-13A8-4F5A-870E-B35D7F12E15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C503"/>
  <sheetViews>
    <sheetView showGridLines="0" tabSelected="1" zoomScaleNormal="100" workbookViewId="0">
      <selection activeCell="J4" sqref="J4"/>
    </sheetView>
  </sheetViews>
  <sheetFormatPr defaultRowHeight="14.5"/>
  <cols>
    <col min="1" max="1" width="3.81640625" customWidth="1"/>
    <col min="3" max="3" width="9.26953125" bestFit="1" customWidth="1"/>
    <col min="5" max="5" width="2.453125" customWidth="1"/>
    <col min="6" max="6" width="11" customWidth="1"/>
    <col min="7" max="7" width="10.81640625" customWidth="1"/>
    <col min="8" max="8" width="5.453125" customWidth="1"/>
    <col min="9" max="9" width="23.1796875" style="7" customWidth="1"/>
    <col min="10" max="10" width="15.54296875" customWidth="1"/>
    <col min="11" max="11" width="14.54296875" customWidth="1"/>
    <col min="12" max="12" width="13.7265625" customWidth="1"/>
    <col min="13" max="13" width="10.54296875" bestFit="1" customWidth="1"/>
    <col min="14" max="14" width="6.1796875" customWidth="1"/>
    <col min="15" max="15" width="12.26953125" customWidth="1"/>
    <col min="16" max="16" width="15" customWidth="1"/>
    <col min="17" max="17" width="18.453125" customWidth="1"/>
    <col min="18" max="18" width="18.54296875" customWidth="1"/>
    <col min="21" max="28" width="9.1796875" style="2" hidden="1" customWidth="1"/>
  </cols>
  <sheetData>
    <row r="2" spans="2:29" ht="15" thickBot="1">
      <c r="B2" s="6" t="s">
        <v>65</v>
      </c>
      <c r="I2" s="10" t="s">
        <v>52</v>
      </c>
      <c r="O2" s="6" t="s">
        <v>142</v>
      </c>
      <c r="AC2" t="s">
        <v>59</v>
      </c>
    </row>
    <row r="3" spans="2:29">
      <c r="B3" t="s">
        <v>0</v>
      </c>
      <c r="C3" t="s">
        <v>1</v>
      </c>
      <c r="D3" t="s">
        <v>2</v>
      </c>
      <c r="E3" t="s">
        <v>46</v>
      </c>
      <c r="F3" t="s">
        <v>3</v>
      </c>
      <c r="G3" t="s">
        <v>4</v>
      </c>
      <c r="I3" s="85" t="s">
        <v>47</v>
      </c>
      <c r="J3" s="86"/>
      <c r="K3" s="86"/>
      <c r="L3" s="86"/>
      <c r="M3" s="87"/>
      <c r="O3" s="5" t="s">
        <v>48</v>
      </c>
      <c r="P3" s="5" t="s">
        <v>49</v>
      </c>
      <c r="Q3" s="5" t="s">
        <v>51</v>
      </c>
      <c r="R3" s="5" t="s">
        <v>50</v>
      </c>
      <c r="U3" s="2" t="s">
        <v>41</v>
      </c>
      <c r="V3" s="2" t="s">
        <v>40</v>
      </c>
      <c r="W3" s="2" t="s">
        <v>143</v>
      </c>
      <c r="X3" s="2" t="s">
        <v>144</v>
      </c>
      <c r="Y3" s="2" t="s">
        <v>44</v>
      </c>
      <c r="Z3" s="2" t="s">
        <v>43</v>
      </c>
      <c r="AA3" s="2" t="s">
        <v>60</v>
      </c>
      <c r="AB3" s="2" t="s">
        <v>61</v>
      </c>
    </row>
    <row r="4" spans="2:29">
      <c r="B4">
        <v>0</v>
      </c>
      <c r="C4">
        <v>4.7662000000000004</v>
      </c>
      <c r="F4" s="66" cm="1">
        <f t="array" ref="F4">IF(NOT(ISBLANK(FitData[[#This Row],[x]])), _xlfn.LET(_xlpm.f, MODEL(ModelName), (_xlpm.f(FitData[[#This Row],[x]],Coefficients))), "")</f>
        <v>4.7933549344729371</v>
      </c>
      <c r="G4" s="66">
        <f>IF(NOT(ISBLANK(FitData[[#This Row],[x]])), FitData[[#This Row],[Predicted]]-FitData[[#This Row],[y]], "")</f>
        <v>2.7154934472936709E-2</v>
      </c>
      <c r="I4" s="11" t="s">
        <v>47</v>
      </c>
      <c r="J4" s="29" t="s">
        <v>35</v>
      </c>
      <c r="K4" s="30" t="s">
        <v>55</v>
      </c>
      <c r="L4" s="29" t="str" cm="1">
        <f t="array" ref="L4">MODELFORMULA(ModelName)</f>
        <v>a*exp(-x/b)</v>
      </c>
      <c r="M4" s="31"/>
      <c r="O4" s="3">
        <v>0</v>
      </c>
      <c r="P4" s="53" cm="1">
        <f t="array" ref="P4">MODEL(ModelName)(Predictions[[#This Row],[X]],Coefficients)</f>
        <v>4.7933549344729371</v>
      </c>
      <c r="Q4" s="53" cm="1">
        <f t="array" ref="Q4">CoverageFactor*UCONF(Predictions[[#This Row],[X]],Coefficients,Covariance,MODELJACOBIAN(ModelName))</f>
        <v>0.19250523010255544</v>
      </c>
      <c r="R4" s="53">
        <f>SQRT(Predictions[[#This Row],[Confidence Band ±]]^2+(CoverageFactor*Syx)^2)</f>
        <v>0.28320984928808729</v>
      </c>
      <c r="U4" s="2" cm="1">
        <f t="array" ref="U4:U53">LINSPACE(MIN(FitData[x]),MAX(FitData[x]),50)</f>
        <v>0</v>
      </c>
      <c r="V4" s="2" cm="1">
        <f t="array" ref="V4:V53">MODEL(ModelName)(_xlfn.ANCHORARRAY(U4),Coefficients)</f>
        <v>4.7933549344729371</v>
      </c>
      <c r="W4" s="2" cm="1">
        <f t="array" ref="W4:W53">UCONF(_xlfn.ANCHORARRAY(U4),Coefficients,Covariance,MODELJACOBIAN(ModelName))</f>
        <v>8.5098079509397823E-2</v>
      </c>
      <c r="X4" s="2" cm="1">
        <f t="array" ref="X4:X53">SQRT(_xlfn.ANCHORARRAY(W4)^2+Syx^2)</f>
        <v>0.12519459476359596</v>
      </c>
      <c r="Y4" s="2" cm="1">
        <f t="array" ref="Y4:Y53">_xlfn.ANCHORARRAY(V4) - CoverageFactor*_xlfn.ANCHORARRAY(W4)</f>
        <v>4.6008497043703818</v>
      </c>
      <c r="Z4" s="2" cm="1">
        <f t="array" ref="Z4:Z53">_xlfn.ANCHORARRAY(V4) +CoverageFactor*_xlfn.ANCHORARRAY( W4)</f>
        <v>4.9858601645754925</v>
      </c>
      <c r="AA4" s="2" cm="1">
        <f t="array" ref="AA4:AA53">_xlfn.ANCHORARRAY(V4)-CoverageFactor*_xlfn.ANCHORARRAY(X4)</f>
        <v>4.5101450851848499</v>
      </c>
      <c r="AB4" s="2" cm="1">
        <f t="array" ref="AB4:AB53">_xlfn.ANCHORARRAY(V4)+CoverageFactor*_xlfn.ANCHORARRAY(X4)</f>
        <v>5.0765647837610244</v>
      </c>
    </row>
    <row r="5" spans="2:29">
      <c r="B5">
        <v>1</v>
      </c>
      <c r="C5">
        <v>2.9278</v>
      </c>
      <c r="F5" s="66" cm="1">
        <f t="array" ref="F5">IF(NOT(ISBLANK(FitData[[#This Row],[x]])), _xlfn.LET(_xlpm.f, MODEL(ModelName), (_xlpm.f(FitData[[#This Row],[x]],Coefficients))), "")</f>
        <v>2.9405626205350899</v>
      </c>
      <c r="G5" s="66">
        <f>IF(NOT(ISBLANK(FitData[[#This Row],[x]])), FitData[[#This Row],[Predicted]]-FitData[[#This Row],[y]], "")</f>
        <v>1.2762620535089919E-2</v>
      </c>
      <c r="I5" s="11" t="s">
        <v>45</v>
      </c>
      <c r="J5" s="12">
        <v>0.95</v>
      </c>
      <c r="K5" s="13"/>
      <c r="L5" s="13"/>
      <c r="M5" s="14"/>
      <c r="O5" s="3">
        <v>5</v>
      </c>
      <c r="P5" s="53" cm="1">
        <f t="array" ref="P5">MODEL(ModelName)(Predictions[[#This Row],[X]],Coefficients)</f>
        <v>0.41647967104218853</v>
      </c>
      <c r="Q5" s="53" cm="1">
        <f t="array" ref="Q5">CoverageFactor*UCONF(Predictions[[#This Row],[X]],Coefficients,Covariance,MODELJACOBIAN(ModelName))</f>
        <v>6.5369297931310744E-2</v>
      </c>
      <c r="R5" s="53">
        <f>SQRT(Predictions[[#This Row],[Confidence Band ±]]^2+(CoverageFactor*Syx)^2)</f>
        <v>0.21776753713300737</v>
      </c>
      <c r="U5" s="2">
        <v>0.20408163265306123</v>
      </c>
      <c r="V5" s="2">
        <v>4.3384200389699723</v>
      </c>
      <c r="W5" s="2">
        <v>7.084567745353626E-2</v>
      </c>
      <c r="X5" s="2">
        <v>0.11597893531018343</v>
      </c>
      <c r="Y5" s="2">
        <v>4.1781559822651637</v>
      </c>
      <c r="Z5" s="2">
        <v>4.4986840956747809</v>
      </c>
      <c r="AA5" s="2">
        <v>4.0760574597243311</v>
      </c>
      <c r="AB5" s="2">
        <v>4.6007826182156135</v>
      </c>
    </row>
    <row r="6" spans="2:29" ht="15" thickBot="1">
      <c r="B6">
        <v>2</v>
      </c>
      <c r="C6">
        <v>1.9705999999999999</v>
      </c>
      <c r="F6" s="66" cm="1">
        <f t="array" ref="F6">IF(NOT(ISBLANK(FitData[[#This Row],[x]])), _xlfn.LET(_xlpm.f, MODEL(ModelName), (_xlpm.f(FitData[[#This Row],[x]],Coefficients))), "")</f>
        <v>1.803936625494015</v>
      </c>
      <c r="G6" s="66">
        <f>IF(NOT(ISBLANK(FitData[[#This Row],[x]])), FitData[[#This Row],[Predicted]]-FitData[[#This Row],[y]], "")</f>
        <v>-0.1666633745059849</v>
      </c>
      <c r="I6" s="25" t="s">
        <v>37</v>
      </c>
      <c r="J6" s="35">
        <v>1</v>
      </c>
      <c r="K6" s="35">
        <v>1</v>
      </c>
      <c r="L6" s="35">
        <v>1</v>
      </c>
      <c r="M6" s="36">
        <v>1</v>
      </c>
      <c r="O6" s="3">
        <v>10</v>
      </c>
      <c r="P6" s="53" cm="1">
        <f t="array" ref="P6">MODEL(ModelName)(Predictions[[#This Row],[X]],Coefficients)</f>
        <v>3.6186620595097273E-2</v>
      </c>
      <c r="Q6" s="53" cm="1">
        <f t="array" ref="Q6">CoverageFactor*UCONF(Predictions[[#This Row],[X]],Coefficients,Covariance,MODELJACOBIAN(ModelName))</f>
        <v>1.1911166683314139E-2</v>
      </c>
      <c r="R6" s="53">
        <f>SQRT(Predictions[[#This Row],[Confidence Band ±]]^2+(CoverageFactor*Syx)^2)</f>
        <v>0.20806592947597397</v>
      </c>
      <c r="U6" s="2">
        <v>0.40816326530612246</v>
      </c>
      <c r="V6" s="2">
        <v>3.9266627845921898</v>
      </c>
      <c r="W6" s="2">
        <v>6.0565242135410848E-2</v>
      </c>
      <c r="X6" s="2">
        <v>0.11000069080125889</v>
      </c>
      <c r="Y6" s="2">
        <v>3.7896546882789623</v>
      </c>
      <c r="Z6" s="2">
        <v>4.0636708809054172</v>
      </c>
      <c r="AA6" s="2">
        <v>3.6778239339833712</v>
      </c>
      <c r="AB6" s="2">
        <v>4.1755016352010079</v>
      </c>
    </row>
    <row r="7" spans="2:29" ht="15" thickBot="1">
      <c r="B7">
        <v>3</v>
      </c>
      <c r="C7">
        <v>1.0177</v>
      </c>
      <c r="F7" s="66" cm="1">
        <f t="array" ref="F7">IF(NOT(ISBLANK(FitData[[#This Row],[x]])), _xlfn.LET(_xlpm.f, MODEL(ModelName), (_xlpm.f(FitData[[#This Row],[x]],Coefficients))), "")</f>
        <v>1.1066546674005446</v>
      </c>
      <c r="G7" s="66">
        <f>IF(NOT(ISBLANK(FitData[[#This Row],[x]])), FitData[[#This Row],[Predicted]]-FitData[[#This Row],[y]], "")</f>
        <v>8.8954667400544585E-2</v>
      </c>
      <c r="I7" s="26"/>
      <c r="J7" s="24"/>
      <c r="K7" s="24"/>
      <c r="L7" s="24"/>
      <c r="M7" s="24"/>
      <c r="U7" s="2">
        <v>0.61224489795918369</v>
      </c>
      <c r="V7" s="2">
        <v>3.5539852032312647</v>
      </c>
      <c r="W7" s="2">
        <v>5.3769749302720472E-2</v>
      </c>
      <c r="X7" s="2">
        <v>0.10641047580906039</v>
      </c>
      <c r="Y7" s="2">
        <v>3.4323495797042516</v>
      </c>
      <c r="Z7" s="2">
        <v>3.6756208267582777</v>
      </c>
      <c r="AA7" s="2">
        <v>3.3132679831830334</v>
      </c>
      <c r="AB7" s="2">
        <v>3.7947024232794959</v>
      </c>
    </row>
    <row r="8" spans="2:29">
      <c r="B8">
        <v>4</v>
      </c>
      <c r="C8">
        <v>0.68410000000000004</v>
      </c>
      <c r="F8" s="66" cm="1">
        <f t="array" ref="F8">IF(NOT(ISBLANK(FitData[[#This Row],[x]])), _xlfn.LET(_xlpm.f, MODEL(ModelName), (_xlpm.f(FitData[[#This Row],[x]],Coefficients))), "")</f>
        <v>0.67889555296546267</v>
      </c>
      <c r="G8" s="66">
        <f>IF(NOT(ISBLANK(FitData[[#This Row],[x]])), FitData[[#This Row],[Predicted]]-FitData[[#This Row],[y]], "")</f>
        <v>-5.2044470345373739E-3</v>
      </c>
      <c r="I8" s="88" t="s">
        <v>64</v>
      </c>
      <c r="J8" s="89"/>
      <c r="K8" s="89"/>
      <c r="L8" s="89"/>
      <c r="M8" s="90"/>
      <c r="U8" s="2">
        <v>0.81632653061224492</v>
      </c>
      <c r="V8" s="2">
        <v>3.2166782628619757</v>
      </c>
      <c r="W8" s="2">
        <v>4.979655242784331E-2</v>
      </c>
      <c r="X8" s="2">
        <v>0.10445908316432881</v>
      </c>
      <c r="Y8" s="2">
        <v>3.1040306351046736</v>
      </c>
      <c r="Z8" s="2">
        <v>3.3293258906192778</v>
      </c>
      <c r="AA8" s="2">
        <v>2.980375399662456</v>
      </c>
      <c r="AB8" s="2">
        <v>3.4529811260614953</v>
      </c>
    </row>
    <row r="9" spans="2:29">
      <c r="B9">
        <v>5</v>
      </c>
      <c r="C9">
        <v>0.45639999999999997</v>
      </c>
      <c r="F9" s="66" cm="1">
        <f t="array" ref="F9">IF(NOT(ISBLANK(FitData[[#This Row],[x]])), _xlfn.LET(_xlpm.f, MODEL(ModelName), (_xlpm.f(FitData[[#This Row],[x]],Coefficients))), "")</f>
        <v>0.41647967104218853</v>
      </c>
      <c r="G9" s="66">
        <f>IF(NOT(ISBLANK(FitData[[#This Row],[x]])), FitData[[#This Row],[Predicted]]-FitData[[#This Row],[y]], "")</f>
        <v>-3.9920328957811446E-2</v>
      </c>
      <c r="I9" s="15"/>
      <c r="J9" s="33" t="s">
        <v>6</v>
      </c>
      <c r="K9" s="33" t="s">
        <v>7</v>
      </c>
      <c r="L9" s="33" t="s">
        <v>8</v>
      </c>
      <c r="M9" s="34" t="s">
        <v>9</v>
      </c>
      <c r="U9" s="2">
        <v>1.0204081632653061</v>
      </c>
      <c r="V9" s="2">
        <v>2.9113849538150252</v>
      </c>
      <c r="W9" s="2">
        <v>4.7853479128371866E-2</v>
      </c>
      <c r="X9" s="2">
        <v>0.1035468922108372</v>
      </c>
      <c r="Y9" s="2">
        <v>2.8031328632399641</v>
      </c>
      <c r="Z9" s="2">
        <v>3.0196370443900862</v>
      </c>
      <c r="AA9" s="2">
        <v>2.6771456099147861</v>
      </c>
      <c r="AB9" s="2">
        <v>3.1456242977152642</v>
      </c>
    </row>
    <row r="10" spans="2:29">
      <c r="B10">
        <v>6</v>
      </c>
      <c r="C10">
        <v>0.1527</v>
      </c>
      <c r="F10" s="66" cm="1">
        <f t="array" ref="F10">IF(NOT(ISBLANK(FitData[[#This Row],[x]])), _xlfn.LET(_xlpm.f, MODEL(ModelName), (_xlpm.f(FitData[[#This Row],[x]],Coefficients))), "")</f>
        <v>0.2554963213910369</v>
      </c>
      <c r="G10" s="66">
        <f>IF(NOT(ISBLANK(FitData[[#This Row],[x]])), FitData[[#This Row],[Predicted]]-FitData[[#This Row],[y]], "")</f>
        <v>0.10279632139103689</v>
      </c>
      <c r="I10" s="16" t="s">
        <v>10</v>
      </c>
      <c r="J10" s="54" cm="1">
        <f t="array" ref="J10:K10">GAUSSNEWTON(FitData[x],FitData[y],FitData[uy],MODEL(ModelName),MODELJACOBIAN(ModelName),_xlfn.TAKE(Guess,1,MODELNPARAMS(ModelName)))</f>
        <v>4.7933549344729371</v>
      </c>
      <c r="K10" s="54">
        <v>2.0465397902212001</v>
      </c>
      <c r="L10" s="54"/>
      <c r="M10" s="55"/>
      <c r="U10" s="2">
        <v>1.2244897959183674</v>
      </c>
      <c r="V10" s="2">
        <v>2.6350668785130589</v>
      </c>
      <c r="W10" s="2">
        <v>4.7169338447398991E-2</v>
      </c>
      <c r="X10" s="2">
        <v>0.10323250414185683</v>
      </c>
      <c r="Y10" s="2">
        <v>2.5283624216798226</v>
      </c>
      <c r="Z10" s="2">
        <v>2.7417713353462951</v>
      </c>
      <c r="AA10" s="2">
        <v>2.4015387298349622</v>
      </c>
      <c r="AB10" s="2">
        <v>2.8685950271911556</v>
      </c>
    </row>
    <row r="11" spans="2:29">
      <c r="B11">
        <v>7</v>
      </c>
      <c r="C11">
        <v>2.3999999999999998E-3</v>
      </c>
      <c r="F11" s="66" cm="1">
        <f t="array" ref="F11">IF(NOT(ISBLANK(FitData[[#This Row],[x]])), _xlfn.LET(_xlpm.f, MODEL(ModelName), (_xlpm.f(FitData[[#This Row],[x]],Coefficients))), "")</f>
        <v>0.15673843114839434</v>
      </c>
      <c r="G11" s="66">
        <f>IF(NOT(ISBLANK(FitData[[#This Row],[x]])), FitData[[#This Row],[Predicted]]-FitData[[#This Row],[y]], "")</f>
        <v>0.15433843114839432</v>
      </c>
      <c r="I11" s="16" t="s">
        <v>39</v>
      </c>
      <c r="J11" s="56" cm="1">
        <f t="array" ref="J11:M11">TRANSPOSE(SQRT(DIAG(Covariance)))</f>
        <v>8.5098079509397823E-2</v>
      </c>
      <c r="K11" s="56">
        <v>6.4503591661711629E-2</v>
      </c>
      <c r="L11" s="59">
        <v>0</v>
      </c>
      <c r="M11" s="60">
        <v>0</v>
      </c>
      <c r="U11" s="2">
        <v>1.4285714285714286</v>
      </c>
      <c r="V11" s="2">
        <v>2.3849740121579672</v>
      </c>
      <c r="W11" s="2">
        <v>4.7127086037198562E-2</v>
      </c>
      <c r="X11" s="2">
        <v>0.10321320487316887</v>
      </c>
      <c r="Y11" s="2">
        <v>2.2783651369171114</v>
      </c>
      <c r="Z11" s="2">
        <v>2.4915828873988231</v>
      </c>
      <c r="AA11" s="2">
        <v>2.1514895214587697</v>
      </c>
      <c r="AB11" s="2">
        <v>2.6184585028571647</v>
      </c>
    </row>
    <row r="12" spans="2:29">
      <c r="B12">
        <v>8</v>
      </c>
      <c r="C12">
        <v>9.35E-2</v>
      </c>
      <c r="F12" s="66" cm="1">
        <f t="array" ref="F12">IF(NOT(ISBLANK(FitData[[#This Row],[x]])), _xlfn.LET(_xlpm.f, MODEL(ModelName), (_xlpm.f(FitData[[#This Row],[x]],Coefficients))), "")</f>
        <v>9.6153774994123295E-2</v>
      </c>
      <c r="G12" s="66">
        <f>IF(NOT(ISBLANK(FitData[[#This Row],[x]])), FitData[[#This Row],[Predicted]]-FitData[[#This Row],[y]], "")</f>
        <v>2.6537749941232952E-3</v>
      </c>
      <c r="I12" s="16" t="s">
        <v>141</v>
      </c>
      <c r="J12" s="57" cm="1">
        <f t="array" ref="J12:M12">StdUncert*CoverageFactor</f>
        <v>0.19250523010255544</v>
      </c>
      <c r="K12" s="57">
        <v>0.14591726190375154</v>
      </c>
      <c r="L12" s="61">
        <v>0</v>
      </c>
      <c r="M12" s="62">
        <v>0</v>
      </c>
      <c r="U12" s="2">
        <v>1.6326530612244898</v>
      </c>
      <c r="V12" s="2">
        <v>2.1586173334160712</v>
      </c>
      <c r="W12" s="2">
        <v>4.7304761046862348E-2</v>
      </c>
      <c r="X12" s="2">
        <v>0.10329445212369327</v>
      </c>
      <c r="Y12" s="2">
        <v>2.0516065293794541</v>
      </c>
      <c r="Z12" s="2">
        <v>2.2656281374526883</v>
      </c>
      <c r="AA12" s="2">
        <v>1.9249490486671421</v>
      </c>
      <c r="AB12" s="2">
        <v>2.3922856181650003</v>
      </c>
    </row>
    <row r="13" spans="2:29">
      <c r="B13">
        <v>9</v>
      </c>
      <c r="C13">
        <v>9.7999999999999997E-3</v>
      </c>
      <c r="F13" s="66" cm="1">
        <f t="array" ref="F13">IF(NOT(ISBLANK(FitData[[#This Row],[x]])), _xlfn.LET(_xlpm.f, MODEL(ModelName), (_xlpm.f(FitData[[#This Row],[x]],Coefficients))), "")</f>
        <v>5.8987118716705346E-2</v>
      </c>
      <c r="G13" s="66">
        <f>IF(NOT(ISBLANK(FitData[[#This Row],[x]])), FitData[[#This Row],[Predicted]]-FitData[[#This Row],[y]], "")</f>
        <v>4.918711871670535E-2</v>
      </c>
      <c r="I13" s="16"/>
      <c r="J13" s="17"/>
      <c r="K13" s="17"/>
      <c r="L13" s="17"/>
      <c r="M13" s="18"/>
      <c r="U13" s="2">
        <v>1.8367346938775511</v>
      </c>
      <c r="V13" s="2">
        <v>1.9537440527111634</v>
      </c>
      <c r="W13" s="2">
        <v>4.7447417714640498E-2</v>
      </c>
      <c r="X13" s="2">
        <v>0.10335986101780903</v>
      </c>
      <c r="Y13" s="2">
        <v>1.846410536871711</v>
      </c>
      <c r="Z13" s="2">
        <v>2.061077568550616</v>
      </c>
      <c r="AA13" s="2">
        <v>1.7199278027638998</v>
      </c>
      <c r="AB13" s="2">
        <v>2.1875603026584272</v>
      </c>
    </row>
    <row r="14" spans="2:29">
      <c r="B14">
        <v>10</v>
      </c>
      <c r="C14">
        <v>6.7999999999999996E-3</v>
      </c>
      <c r="F14" s="66" cm="1">
        <f t="array" ref="F14">IF(NOT(ISBLANK(FitData[[#This Row],[x]])), _xlfn.LET(_xlpm.f, MODEL(ModelName), (_xlpm.f(FitData[[#This Row],[x]],Coefficients))), "")</f>
        <v>3.6186620595097273E-2</v>
      </c>
      <c r="G14" s="66">
        <f>IF(NOT(ISBLANK(FitData[[#This Row],[x]])), FitData[[#This Row],[Predicted]]-FitData[[#This Row],[y]], "")</f>
        <v>2.9386620595097272E-2</v>
      </c>
      <c r="I14" s="16" t="s">
        <v>53</v>
      </c>
      <c r="J14" s="67" cm="1">
        <f t="array" ref="J14:K15">FIT_COVARIANCE(FitData[x],FitData[y],FitData[uy],Coefficients,FitData[Residual],MODEL(ModelName),MODELJACOBIAN(ModelName))</f>
        <v>7.2416831361877933E-3</v>
      </c>
      <c r="K14" s="68">
        <v>-2.872312879664773E-3</v>
      </c>
      <c r="L14" s="68"/>
      <c r="M14" s="73"/>
      <c r="U14" s="2">
        <v>2.0408163265306123</v>
      </c>
      <c r="V14" s="2">
        <v>1.7683151915877326</v>
      </c>
      <c r="W14" s="2">
        <v>4.7418436890842956E-2</v>
      </c>
      <c r="X14" s="2">
        <v>0.10334656055720516</v>
      </c>
      <c r="Y14" s="2">
        <v>1.6610472349264176</v>
      </c>
      <c r="Z14" s="2">
        <v>1.8755831482490477</v>
      </c>
      <c r="AA14" s="2">
        <v>1.5345290293726925</v>
      </c>
      <c r="AB14" s="2">
        <v>2.0021013538027725</v>
      </c>
    </row>
    <row r="15" spans="2:29">
      <c r="B15" s="4"/>
      <c r="C15" s="4"/>
      <c r="F15" s="66" t="str" cm="1">
        <f t="array" ref="F15">IF(NOT(ISBLANK(FitData[[#This Row],[x]])), _xlfn.LET(_xlpm.f, MODEL(ModelName), (_xlpm.f(FitData[[#This Row],[x]],Coefficients))), "")</f>
        <v/>
      </c>
      <c r="G15" t="str">
        <f>IF(NOT(ISBLANK(FitData[[#This Row],[x]])), FitData[[#This Row],[Predicted]]-FitData[[#This Row],[y]], "")</f>
        <v/>
      </c>
      <c r="I15" s="16"/>
      <c r="J15" s="69">
        <v>-2.872312879664773E-3</v>
      </c>
      <c r="K15" s="57">
        <v>4.1607133372608346E-3</v>
      </c>
      <c r="L15" s="57"/>
      <c r="M15" s="58"/>
      <c r="U15" s="2">
        <v>2.2448979591836737</v>
      </c>
      <c r="V15" s="2">
        <v>1.6004852900055067</v>
      </c>
      <c r="W15" s="2">
        <v>4.7156786186355666E-2</v>
      </c>
      <c r="X15" s="2">
        <v>0.1032267693249134</v>
      </c>
      <c r="Y15" s="2">
        <v>1.4938092283594988</v>
      </c>
      <c r="Z15" s="2">
        <v>1.7071613516515145</v>
      </c>
      <c r="AA15" s="2">
        <v>1.3669701143846358</v>
      </c>
      <c r="AB15" s="2">
        <v>1.8340004656263775</v>
      </c>
    </row>
    <row r="16" spans="2:29">
      <c r="B16" s="4"/>
      <c r="C16" s="4"/>
      <c r="D16" s="1"/>
      <c r="E16" s="1"/>
      <c r="F16" s="66" t="str" cm="1">
        <f t="array" ref="F16">IF(NOT(ISBLANK(FitData[[#This Row],[x]])), _xlfn.LET(_xlpm.f, MODEL(ModelName), (_xlpm.f(FitData[[#This Row],[x]],Coefficients))), "")</f>
        <v/>
      </c>
      <c r="G16" t="str">
        <f>IF(NOT(ISBLANK(FitData[[#This Row],[x]])), FitData[[#This Row],[Predicted]]-FitData[[#This Row],[y]], "")</f>
        <v/>
      </c>
      <c r="I16" s="16"/>
      <c r="J16" s="70"/>
      <c r="K16" s="63"/>
      <c r="L16" s="63"/>
      <c r="M16" s="64"/>
      <c r="U16" s="2">
        <v>2.4489795918367347</v>
      </c>
      <c r="V16" s="2">
        <v>1.4485840396044136</v>
      </c>
      <c r="W16" s="2">
        <v>4.6646693443115346E-2</v>
      </c>
      <c r="X16" s="2">
        <v>0.10299474467665425</v>
      </c>
      <c r="Y16" s="2">
        <v>1.3430618879112182</v>
      </c>
      <c r="Z16" s="2">
        <v>1.5541061912976091</v>
      </c>
      <c r="AA16" s="2">
        <v>1.2155937402035479</v>
      </c>
      <c r="AB16" s="2">
        <v>1.6815743390052793</v>
      </c>
    </row>
    <row r="17" spans="2:28">
      <c r="B17" s="4"/>
      <c r="C17" s="4"/>
      <c r="F17" s="66" t="str" cm="1">
        <f t="array" ref="F17">IF(NOT(ISBLANK(FitData[[#This Row],[x]])), _xlfn.LET(_xlpm.f, MODEL(ModelName), (_xlpm.f(FitData[[#This Row],[x]],Coefficients))), "")</f>
        <v/>
      </c>
      <c r="G17" t="str">
        <f>IF(NOT(ISBLANK(FitData[[#This Row],[x]])), FitData[[#This Row],[Predicted]]-FitData[[#This Row],[y]], "")</f>
        <v/>
      </c>
      <c r="I17" s="16"/>
      <c r="J17" s="71"/>
      <c r="K17" s="72"/>
      <c r="L17" s="72"/>
      <c r="M17" s="74"/>
      <c r="U17" s="2">
        <v>2.6530612244897958</v>
      </c>
      <c r="V17" s="2">
        <v>1.3110996601470934</v>
      </c>
      <c r="W17" s="2">
        <v>4.5898040141326771E-2</v>
      </c>
      <c r="X17" s="2">
        <v>0.10265784680504486</v>
      </c>
      <c r="Y17" s="2">
        <v>1.2072710798829915</v>
      </c>
      <c r="Z17" s="2">
        <v>1.4149282404111954</v>
      </c>
      <c r="AA17" s="2">
        <v>1.0788714766796204</v>
      </c>
      <c r="AB17" s="2">
        <v>1.5433278436145665</v>
      </c>
    </row>
    <row r="18" spans="2:28">
      <c r="B18" s="4"/>
      <c r="C18" s="4"/>
      <c r="F18" s="66" t="str" cm="1">
        <f t="array" ref="F18">IF(NOT(ISBLANK(FitData[[#This Row],[x]])), _xlfn.LET(_xlpm.f, MODEL(ModelName), (_xlpm.f(FitData[[#This Row],[x]],Coefficients))), "")</f>
        <v/>
      </c>
      <c r="G18" t="str">
        <f>IF(NOT(ISBLANK(FitData[[#This Row],[x]])), FitData[[#This Row],[Predicted]]-FitData[[#This Row],[y]], "")</f>
        <v/>
      </c>
      <c r="I18" s="16"/>
      <c r="J18" s="27"/>
      <c r="K18" s="27"/>
      <c r="L18" s="27"/>
      <c r="M18" s="32"/>
      <c r="U18" s="2">
        <v>2.8571428571428568</v>
      </c>
      <c r="V18" s="2">
        <v>1.1866638536948482</v>
      </c>
      <c r="W18" s="2">
        <v>4.4934238638371364E-2</v>
      </c>
      <c r="X18" s="2">
        <v>0.10223056893044918</v>
      </c>
      <c r="Y18" s="2">
        <v>1.0850155439041724</v>
      </c>
      <c r="Z18" s="2">
        <v>1.2883121634855239</v>
      </c>
      <c r="AA18" s="2">
        <v>0.95540223993189688</v>
      </c>
      <c r="AB18" s="2">
        <v>1.4179254674577995</v>
      </c>
    </row>
    <row r="19" spans="2:28">
      <c r="B19" s="4"/>
      <c r="C19" s="4"/>
      <c r="F19" s="66" t="str" cm="1">
        <f t="array" ref="F19">IF(NOT(ISBLANK(FitData[[#This Row],[x]])), _xlfn.LET(_xlpm.f, MODEL(ModelName), (_xlpm.f(FitData[[#This Row],[x]],Coefficients))), "")</f>
        <v/>
      </c>
      <c r="G19" t="str">
        <f>IF(NOT(ISBLANK(FitData[[#This Row],[x]])), FitData[[#This Row],[Predicted]]-FitData[[#This Row],[y]], "")</f>
        <v/>
      </c>
      <c r="I19" s="16" t="s">
        <v>56</v>
      </c>
      <c r="J19" s="19" cm="1">
        <f t="array" ref="J19">MODELNPARAMS(ModelName)</f>
        <v>2</v>
      </c>
      <c r="K19" s="17"/>
      <c r="L19" s="17"/>
      <c r="M19" s="18"/>
      <c r="U19" s="2">
        <v>3.0612244897959178</v>
      </c>
      <c r="V19" s="2">
        <v>1.0740381867751563</v>
      </c>
      <c r="W19" s="2">
        <v>4.3784919178010494E-2</v>
      </c>
      <c r="X19" s="2">
        <v>0.10173063731864716</v>
      </c>
      <c r="Y19" s="2">
        <v>0.97498981823407938</v>
      </c>
      <c r="Z19" s="2">
        <v>1.1730865553162333</v>
      </c>
      <c r="AA19" s="2">
        <v>0.84390749688875222</v>
      </c>
      <c r="AB19" s="2">
        <v>1.3041688766615605</v>
      </c>
    </row>
    <row r="20" spans="2:28">
      <c r="B20" s="4"/>
      <c r="C20" s="4"/>
      <c r="F20" s="66" t="str" cm="1">
        <f t="array" ref="F20">IF(NOT(ISBLANK(FitData[[#This Row],[x]])), _xlfn.LET(_xlpm.f, MODEL(ModelName), (_xlpm.f(FitData[[#This Row],[x]],Coefficients))), "")</f>
        <v/>
      </c>
      <c r="G20" t="str">
        <f>IF(NOT(ISBLANK(FitData[[#This Row],[x]])), FitData[[#This Row],[Predicted]]-FitData[[#This Row],[y]], "")</f>
        <v/>
      </c>
      <c r="I20" s="16" t="s">
        <v>57</v>
      </c>
      <c r="J20" s="19">
        <f>COUNTA(FitData[x])</f>
        <v>11</v>
      </c>
      <c r="K20" s="17"/>
      <c r="L20" s="17"/>
      <c r="M20" s="18"/>
      <c r="U20" s="2">
        <v>3.2653061224489788</v>
      </c>
      <c r="V20" s="2">
        <v>0.97210176501078771</v>
      </c>
      <c r="W20" s="2">
        <v>4.2481604923485093E-2</v>
      </c>
      <c r="X20" s="2">
        <v>0.10117652978190292</v>
      </c>
      <c r="Y20" s="2">
        <v>0.8760016981459624</v>
      </c>
      <c r="Z20" s="2">
        <v>1.068201831875613</v>
      </c>
      <c r="AA20" s="2">
        <v>0.74322455345759009</v>
      </c>
      <c r="AB20" s="2">
        <v>1.2009789765639853</v>
      </c>
    </row>
    <row r="21" spans="2:28">
      <c r="B21" s="4"/>
      <c r="C21" s="4"/>
      <c r="F21" s="66" t="str" cm="1">
        <f t="array" ref="F21">IF(NOT(ISBLANK(FitData[[#This Row],[x]])), _xlfn.LET(_xlpm.f, MODEL(ModelName), (_xlpm.f(FitData[[#This Row],[x]],Coefficients))), "")</f>
        <v/>
      </c>
      <c r="G21" t="str">
        <f>IF(NOT(ISBLANK(FitData[[#This Row],[x]])), FitData[[#This Row],[Predicted]]-FitData[[#This Row],[y]], "")</f>
        <v/>
      </c>
      <c r="I21" s="16" t="s">
        <v>42</v>
      </c>
      <c r="J21" s="65">
        <f>SUMSQ(FitData[Residual])</f>
        <v>7.5888030796498959E-2</v>
      </c>
      <c r="K21" s="17"/>
      <c r="L21" s="17"/>
      <c r="M21" s="18"/>
      <c r="U21" s="2">
        <v>3.4693877551020398</v>
      </c>
      <c r="V21" s="2">
        <v>0.87984007754364479</v>
      </c>
      <c r="W21" s="2">
        <v>4.1055219668648085E-2</v>
      </c>
      <c r="X21" s="2">
        <v>0.10058595569896508</v>
      </c>
      <c r="Y21" s="2">
        <v>0.78696671829995879</v>
      </c>
      <c r="Z21" s="2">
        <v>0.9727134367873308</v>
      </c>
      <c r="AA21" s="2">
        <v>0.65229883738232797</v>
      </c>
      <c r="AB21" s="2">
        <v>1.1073813177049616</v>
      </c>
    </row>
    <row r="22" spans="2:28">
      <c r="B22" s="4"/>
      <c r="C22" s="4"/>
      <c r="F22" s="66" t="str" cm="1">
        <f t="array" ref="F22">IF(NOT(ISBLANK(FitData[[#This Row],[x]])), _xlfn.LET(_xlpm.f, MODEL(ModelName), (_xlpm.f(FitData[[#This Row],[x]],Coefficients))), "")</f>
        <v/>
      </c>
      <c r="G22" t="str">
        <f>IF(NOT(ISBLANK(FitData[[#This Row],[x]])), FitData[[#This Row],[Predicted]]-FitData[[#This Row],[y]], "")</f>
        <v/>
      </c>
      <c r="I22" s="16" t="s">
        <v>58</v>
      </c>
      <c r="J22" s="65">
        <f>SQRT(J21/(J20-J19))</f>
        <v>9.1825940898164593E-2</v>
      </c>
      <c r="K22" s="17"/>
      <c r="L22" s="17"/>
      <c r="M22" s="18"/>
      <c r="U22" s="2">
        <v>3.6734693877551008</v>
      </c>
      <c r="V22" s="2">
        <v>0.79633490022869791</v>
      </c>
      <c r="W22" s="2">
        <v>3.9534714854431149E-2</v>
      </c>
      <c r="X22" s="2">
        <v>9.9974982372863633E-2</v>
      </c>
      <c r="Y22" s="2">
        <v>0.70690116184156193</v>
      </c>
      <c r="Z22" s="2">
        <v>0.88576863861583388</v>
      </c>
      <c r="AA22" s="2">
        <v>0.57017577775330019</v>
      </c>
      <c r="AB22" s="2">
        <v>1.0224940227040957</v>
      </c>
    </row>
    <row r="23" spans="2:28" ht="15" thickBot="1">
      <c r="B23" s="4"/>
      <c r="C23" s="4"/>
      <c r="F23" s="66" t="str" cm="1">
        <f t="array" ref="F23">IF(NOT(ISBLANK(FitData[[#This Row],[x]])), _xlfn.LET(_xlpm.f, MODEL(ModelName), (_xlpm.f(FitData[[#This Row],[x]],Coefficients))), "")</f>
        <v/>
      </c>
      <c r="G23" t="str">
        <f>IF(NOT(ISBLANK(FitData[[#This Row],[x]])), FitData[[#This Row],[Predicted]]-FitData[[#This Row],[y]], "")</f>
        <v/>
      </c>
      <c r="I23" s="20" t="s">
        <v>54</v>
      </c>
      <c r="J23" s="21">
        <f>_xlfn.T.INV.2T(1-LevelConfidence,J20-J19)</f>
        <v>2.2621571627982049</v>
      </c>
      <c r="K23" s="22"/>
      <c r="L23" s="22"/>
      <c r="M23" s="23"/>
      <c r="U23" s="2">
        <v>3.8775510204081618</v>
      </c>
      <c r="V23" s="2">
        <v>0.72075515711068872</v>
      </c>
      <c r="W23" s="2">
        <v>3.7946378444572069E-2</v>
      </c>
      <c r="X23" s="2">
        <v>9.9357591853324934E-2</v>
      </c>
      <c r="Y23" s="2">
        <v>0.63491448531004857</v>
      </c>
      <c r="Z23" s="2">
        <v>0.80659582891132886</v>
      </c>
      <c r="AA23" s="2">
        <v>0.49599266902130912</v>
      </c>
      <c r="AB23" s="2">
        <v>0.94551764520006831</v>
      </c>
    </row>
    <row r="24" spans="2:28">
      <c r="B24" s="4"/>
      <c r="C24" s="4"/>
      <c r="F24" s="66" t="str" cm="1">
        <f t="array" ref="F24">IF(NOT(ISBLANK(FitData[[#This Row],[x]])), _xlfn.LET(_xlpm.f, MODEL(ModelName), (_xlpm.f(FitData[[#This Row],[x]],Coefficients))), "")</f>
        <v/>
      </c>
      <c r="G24" t="str">
        <f>IF(NOT(ISBLANK(FitData[[#This Row],[x]])), FitData[[#This Row],[Predicted]]-FitData[[#This Row],[y]], "")</f>
        <v/>
      </c>
      <c r="U24" s="2">
        <v>4.0816326530612228</v>
      </c>
      <c r="V24" s="2">
        <v>0.65234864923346025</v>
      </c>
      <c r="W24" s="2">
        <v>3.6313556851971726E-2</v>
      </c>
      <c r="X24" s="2">
        <v>9.8745520572199111E-2</v>
      </c>
      <c r="Y24" s="2">
        <v>0.57020167649409259</v>
      </c>
      <c r="Z24" s="2">
        <v>0.73449562197282792</v>
      </c>
      <c r="AA24" s="2">
        <v>0.42897076257682254</v>
      </c>
      <c r="AB24" s="2">
        <v>0.87572653589009797</v>
      </c>
    </row>
    <row r="25" spans="2:28">
      <c r="B25" s="4"/>
      <c r="C25" s="4"/>
      <c r="F25" s="66" t="str" cm="1">
        <f t="array" ref="F25">IF(NOT(ISBLANK(FitData[[#This Row],[x]])), _xlfn.LET(_xlpm.f, MODEL(ModelName), (_xlpm.f(FitData[[#This Row],[x]],Coefficients))), "")</f>
        <v/>
      </c>
      <c r="G25" t="str">
        <f>IF(NOT(ISBLANK(FitData[[#This Row],[x]])), FitData[[#This Row],[Predicted]]-FitData[[#This Row],[y]], "")</f>
        <v/>
      </c>
      <c r="U25" s="2">
        <v>4.2857142857142838</v>
      </c>
      <c r="V25" s="2">
        <v>0.59043456846381737</v>
      </c>
      <c r="W25" s="2">
        <v>3.4656623813155041E-2</v>
      </c>
      <c r="X25" s="2">
        <v>9.814828065717586E-2</v>
      </c>
      <c r="Y25" s="2">
        <v>0.51203583866648583</v>
      </c>
      <c r="Z25" s="2">
        <v>0.6688332982611489</v>
      </c>
      <c r="AA25" s="2">
        <v>0.36840773235885849</v>
      </c>
      <c r="AB25" s="2">
        <v>0.81246140456877625</v>
      </c>
    </row>
    <row r="26" spans="2:28">
      <c r="B26" s="4"/>
      <c r="C26" s="4"/>
      <c r="F26" s="66" t="str" cm="1">
        <f t="array" ref="F26">IF(NOT(ISBLANK(FitData[[#This Row],[x]])), _xlfn.LET(_xlpm.f, MODEL(ModelName), (_xlpm.f(FitData[[#This Row],[x]],Coefficients))), "")</f>
        <v/>
      </c>
      <c r="G26" t="str">
        <f>IF(NOT(ISBLANK(FitData[[#This Row],[x]])), FitData[[#This Row],[Predicted]]-FitData[[#This Row],[y]], "")</f>
        <v/>
      </c>
      <c r="U26" s="2">
        <v>4.4897959183673448</v>
      </c>
      <c r="V26" s="2">
        <v>0.5343967218245802</v>
      </c>
      <c r="W26" s="2">
        <v>3.2993092973976935E-2</v>
      </c>
      <c r="X26" s="2">
        <v>9.757329350710009E-2</v>
      </c>
      <c r="Y26" s="2">
        <v>0.45976116023063118</v>
      </c>
      <c r="Z26" s="2">
        <v>0.60903228341852922</v>
      </c>
      <c r="AA26" s="2">
        <v>0.31367059701968214</v>
      </c>
      <c r="AB26" s="2">
        <v>0.75512284662947826</v>
      </c>
    </row>
    <row r="27" spans="2:28">
      <c r="B27" s="4"/>
      <c r="C27" s="4"/>
      <c r="F27" s="66" t="str" cm="1">
        <f t="array" ref="F27">IF(NOT(ISBLANK(FitData[[#This Row],[x]])), _xlfn.LET(_xlpm.f, MODEL(ModelName), (_xlpm.f(FitData[[#This Row],[x]],Coefficients))), "")</f>
        <v/>
      </c>
      <c r="G27" t="str">
        <f>IF(NOT(ISBLANK(FitData[[#This Row],[x]])), FitData[[#This Row],[Predicted]]-FitData[[#This Row],[y]], "")</f>
        <v/>
      </c>
      <c r="U27" s="2">
        <v>4.6938775510204058</v>
      </c>
      <c r="V27" s="2">
        <v>0.48367739890276867</v>
      </c>
      <c r="W27" s="2">
        <v>3.1337809771830039E-2</v>
      </c>
      <c r="X27" s="2">
        <v>9.7026087951275361E-2</v>
      </c>
      <c r="Y27" s="2">
        <v>0.41278634806101577</v>
      </c>
      <c r="Z27" s="2">
        <v>0.55456844974452157</v>
      </c>
      <c r="AA27" s="2">
        <v>0.26418913906550251</v>
      </c>
      <c r="AB27" s="2">
        <v>0.70316565874003478</v>
      </c>
    </row>
    <row r="28" spans="2:28">
      <c r="B28" s="4"/>
      <c r="C28" s="4"/>
      <c r="F28" s="66" t="str" cm="1">
        <f t="array" ref="F28">IF(NOT(ISBLANK(FitData[[#This Row],[x]])), _xlfn.LET(_xlpm.f, MODEL(ModelName), (_xlpm.f(FitData[[#This Row],[x]],Coefficients))), "")</f>
        <v/>
      </c>
      <c r="G28" t="str">
        <f>IF(NOT(ISBLANK(FitData[[#This Row],[x]])), FitData[[#This Row],[Predicted]]-FitData[[#This Row],[y]], "")</f>
        <v/>
      </c>
      <c r="U28" s="2">
        <v>4.8979591836734668</v>
      </c>
      <c r="V28" s="2">
        <v>0.43777182129897452</v>
      </c>
      <c r="W28" s="2">
        <v>2.9703182417963811E-2</v>
      </c>
      <c r="X28" s="2">
        <v>9.6510530345595202E-2</v>
      </c>
      <c r="Y28" s="2">
        <v>0.37057855443427601</v>
      </c>
      <c r="Z28" s="2">
        <v>0.50496508816367303</v>
      </c>
      <c r="AA28" s="2">
        <v>0.21944983379223282</v>
      </c>
      <c r="AB28" s="2">
        <v>0.65609380880571622</v>
      </c>
    </row>
    <row r="29" spans="2:28">
      <c r="B29" s="4"/>
      <c r="C29" s="4"/>
      <c r="F29" s="66" t="str" cm="1">
        <f t="array" ref="F29">IF(NOT(ISBLANK(FitData[[#This Row],[x]])), _xlfn.LET(_xlpm.f, MODEL(ModelName), (_xlpm.f(FitData[[#This Row],[x]],Coefficients))), "")</f>
        <v/>
      </c>
      <c r="G29" t="str">
        <f>IF(NOT(ISBLANK(FitData[[#This Row],[x]])), FitData[[#This Row],[Predicted]]-FitData[[#This Row],[y]], "")</f>
        <v/>
      </c>
      <c r="U29" s="2">
        <v>5.1020408163265278</v>
      </c>
      <c r="V29" s="2">
        <v>0.39622311887669304</v>
      </c>
      <c r="W29" s="2">
        <v>2.8099427040795204E-2</v>
      </c>
      <c r="X29" s="2">
        <v>9.6029064464120392E-2</v>
      </c>
      <c r="Y29" s="2">
        <v>0.33265779872583262</v>
      </c>
      <c r="Z29" s="2">
        <v>0.45978843902755345</v>
      </c>
      <c r="AA29" s="2">
        <v>0.17899028286237254</v>
      </c>
      <c r="AB29" s="2">
        <v>0.61345595489101357</v>
      </c>
    </row>
    <row r="30" spans="2:28">
      <c r="B30" s="4"/>
      <c r="C30" s="4"/>
      <c r="F30" s="66" t="str" cm="1">
        <f t="array" ref="F30">IF(NOT(ISBLANK(FitData[[#This Row],[x]])), _xlfn.LET(_xlpm.f, MODEL(ModelName), (_xlpm.f(FitData[[#This Row],[x]],Coefficients))), "")</f>
        <v/>
      </c>
      <c r="G30" t="str">
        <f>IF(NOT(ISBLANK(FitData[[#This Row],[x]])), FitData[[#This Row],[Predicted]]-FitData[[#This Row],[y]], "")</f>
        <v/>
      </c>
      <c r="U30" s="2">
        <v>5.3061224489795888</v>
      </c>
      <c r="V30" s="2">
        <v>0.35861778281328971</v>
      </c>
      <c r="W30" s="2">
        <v>2.6534811744437149E-2</v>
      </c>
      <c r="X30" s="2">
        <v>9.558294647135511E-2</v>
      </c>
      <c r="Y30" s="2">
        <v>0.29859186836210927</v>
      </c>
      <c r="Z30" s="2">
        <v>0.41864369726447015</v>
      </c>
      <c r="AA30" s="2">
        <v>0.14239413581175633</v>
      </c>
      <c r="AB30" s="2">
        <v>0.57484142981482311</v>
      </c>
    </row>
    <row r="31" spans="2:28">
      <c r="B31" s="4"/>
      <c r="C31" s="4"/>
      <c r="F31" s="66" t="str" cm="1">
        <f t="array" ref="F31">IF(NOT(ISBLANK(FitData[[#This Row],[x]])), _xlfn.LET(_xlpm.f, MODEL(ModelName), (_xlpm.f(FitData[[#This Row],[x]],Coefficients))), "")</f>
        <v/>
      </c>
      <c r="G31" t="str">
        <f>IF(NOT(ISBLANK(FitData[[#This Row],[x]])), FitData[[#This Row],[Predicted]]-FitData[[#This Row],[y]], "")</f>
        <v/>
      </c>
      <c r="U31" s="2">
        <v>5.5102040816326499</v>
      </c>
      <c r="V31" s="2">
        <v>0.32458155019960611</v>
      </c>
      <c r="W31" s="2">
        <v>2.5015890533289963E-2</v>
      </c>
      <c r="X31" s="2">
        <v>9.5172465561247088E-2</v>
      </c>
      <c r="Y31" s="2">
        <v>0.26799167424594839</v>
      </c>
      <c r="Z31" s="2">
        <v>0.38117142615326383</v>
      </c>
      <c r="AA31" s="2">
        <v>0.10928647552906554</v>
      </c>
      <c r="AB31" s="2">
        <v>0.53987662487014665</v>
      </c>
    </row>
    <row r="32" spans="2:28">
      <c r="B32" s="4"/>
      <c r="C32" s="4"/>
      <c r="F32" s="66" t="str" cm="1">
        <f t="array" ref="F32">IF(NOT(ISBLANK(FitData[[#This Row],[x]])), _xlfn.LET(_xlpm.f, MODEL(ModelName), (_xlpm.f(FitData[[#This Row],[x]],Coefficients))), "")</f>
        <v/>
      </c>
      <c r="G32" t="str">
        <f>IF(NOT(ISBLANK(FitData[[#This Row],[x]])), FitData[[#This Row],[Predicted]]-FitData[[#This Row],[y]], "")</f>
        <v/>
      </c>
      <c r="U32" s="2">
        <v>5.7142857142857109</v>
      </c>
      <c r="V32" s="2">
        <v>0.29377567923013564</v>
      </c>
      <c r="W32" s="2">
        <v>2.3547722026926392E-2</v>
      </c>
      <c r="X32" s="2">
        <v>9.479714465367936E-2</v>
      </c>
      <c r="Y32" s="2">
        <v>0.24050703117934305</v>
      </c>
      <c r="Z32" s="2">
        <v>0.34704432728092827</v>
      </c>
      <c r="AA32" s="2">
        <v>7.9329639438997318E-2</v>
      </c>
      <c r="AB32" s="2">
        <v>0.508221719021274</v>
      </c>
    </row>
    <row r="33" spans="2:28">
      <c r="B33" s="4"/>
      <c r="C33" s="4"/>
      <c r="F33" s="66" t="str" cm="1">
        <f t="array" ref="F33">IF(NOT(ISBLANK(FitData[[#This Row],[x]])), _xlfn.LET(_xlpm.f, MODEL(ModelName), (_xlpm.f(FitData[[#This Row],[x]],Coefficients))), "")</f>
        <v/>
      </c>
      <c r="G33" t="str">
        <f>IF(NOT(ISBLANK(FitData[[#This Row],[x]])), FitData[[#This Row],[Predicted]]-FitData[[#This Row],[y]], "")</f>
        <v/>
      </c>
      <c r="U33" s="2">
        <v>5.9183673469387719</v>
      </c>
      <c r="V33" s="2">
        <v>0.26589357791301926</v>
      </c>
      <c r="W33" s="2">
        <v>2.2134070434379392E-2</v>
      </c>
      <c r="X33" s="2">
        <v>9.4455918267873945E-2</v>
      </c>
      <c r="Y33" s="2">
        <v>0.21582283193800794</v>
      </c>
      <c r="Z33" s="2">
        <v>0.31596432388803058</v>
      </c>
      <c r="AA33" s="2">
        <v>5.2219445834666395E-2</v>
      </c>
      <c r="AB33" s="2">
        <v>0.4795677099913721</v>
      </c>
    </row>
    <row r="34" spans="2:28">
      <c r="B34" s="4"/>
      <c r="C34" s="4"/>
      <c r="F34" s="66" t="str" cm="1">
        <f t="array" ref="F34">IF(NOT(ISBLANK(FitData[[#This Row],[x]])), _xlfn.LET(_xlpm.f, MODEL(ModelName), (_xlpm.f(FitData[[#This Row],[x]],Coefficients))), "")</f>
        <v/>
      </c>
      <c r="G34" t="str">
        <f>IF(NOT(ISBLANK(FitData[[#This Row],[x]])), FitData[[#This Row],[Predicted]]-FitData[[#This Row],[y]], "")</f>
        <v/>
      </c>
      <c r="U34" s="2">
        <v>6.1224489795918329</v>
      </c>
      <c r="V34" s="2">
        <v>0.24065775274747267</v>
      </c>
      <c r="W34" s="2">
        <v>2.0777587875635491E-2</v>
      </c>
      <c r="X34" s="2">
        <v>9.4147286629849142E-2</v>
      </c>
      <c r="Y34" s="2">
        <v>0.19365558350893469</v>
      </c>
      <c r="Z34" s="2">
        <v>0.28765992198601065</v>
      </c>
      <c r="AA34" s="2">
        <v>2.7681793939743765E-2</v>
      </c>
      <c r="AB34" s="2">
        <v>0.4536337115552016</v>
      </c>
    </row>
    <row r="35" spans="2:28">
      <c r="B35" s="4"/>
      <c r="C35" s="4"/>
      <c r="F35" s="66" t="str" cm="1">
        <f t="array" ref="F35">IF(NOT(ISBLANK(FitData[[#This Row],[x]])), _xlfn.LET(_xlpm.f, MODEL(ModelName), (_xlpm.f(FitData[[#This Row],[x]],Coefficients))), "")</f>
        <v/>
      </c>
      <c r="G35" t="str">
        <f>IF(NOT(ISBLANK(FitData[[#This Row],[x]])), FitData[[#This Row],[Predicted]]-FitData[[#This Row],[y]], "")</f>
        <v/>
      </c>
      <c r="U35" s="2">
        <v>6.3265306122448939</v>
      </c>
      <c r="V35" s="2">
        <v>0.21781704700069743</v>
      </c>
      <c r="W35" s="2">
        <v>1.9479978152060162E-2</v>
      </c>
      <c r="X35" s="2">
        <v>9.3869446417020899E-2</v>
      </c>
      <c r="Y35" s="2">
        <v>0.17375027489286199</v>
      </c>
      <c r="Z35" s="2">
        <v>0.26188381910853287</v>
      </c>
      <c r="AA35" s="2">
        <v>5.46960642053132E-3</v>
      </c>
      <c r="AB35" s="2">
        <v>0.43016448758086356</v>
      </c>
    </row>
    <row r="36" spans="2:28">
      <c r="B36" s="4"/>
      <c r="C36" s="4"/>
      <c r="F36" s="66" t="str" cm="1">
        <f t="array" ref="F36">IF(NOT(ISBLANK(FitData[[#This Row],[x]])), _xlfn.LET(_xlpm.f, MODEL(ModelName), (_xlpm.f(FitData[[#This Row],[x]],Coefficients))), "")</f>
        <v/>
      </c>
      <c r="G36" t="str">
        <f>IF(NOT(ISBLANK(FitData[[#This Row],[x]])), FitData[[#This Row],[Predicted]]-FitData[[#This Row],[y]], "")</f>
        <v/>
      </c>
      <c r="U36" s="2">
        <v>6.5306122448979549</v>
      </c>
      <c r="V36" s="2">
        <v>0.19714414109853465</v>
      </c>
      <c r="W36" s="2">
        <v>1.8242142684646846E-2</v>
      </c>
      <c r="X36" s="2">
        <v>9.3620399441362301E-2</v>
      </c>
      <c r="Y36" s="2">
        <v>0.15587754735967391</v>
      </c>
      <c r="Z36" s="2">
        <v>0.23841073483739539</v>
      </c>
      <c r="AA36" s="2">
        <v>-1.4639916081772147E-2</v>
      </c>
      <c r="AB36" s="2">
        <v>0.40892819827884141</v>
      </c>
    </row>
    <row r="37" spans="2:28">
      <c r="B37" s="4"/>
      <c r="C37" s="4"/>
      <c r="F37" s="66" t="str" cm="1">
        <f t="array" ref="F37">IF(NOT(ISBLANK(FitData[[#This Row],[x]])), _xlfn.LET(_xlpm.f, MODEL(ModelName), (_xlpm.f(FitData[[#This Row],[x]],Coefficients))), "")</f>
        <v/>
      </c>
      <c r="G37" t="str">
        <f>IF(NOT(ISBLANK(FitData[[#This Row],[x]])), FitData[[#This Row],[Predicted]]-FitData[[#This Row],[y]], "")</f>
        <v/>
      </c>
      <c r="U37" s="2">
        <v>6.7346938775510159</v>
      </c>
      <c r="V37" s="2">
        <v>0.17843329025278037</v>
      </c>
      <c r="W37" s="2">
        <v>1.7064309695393302E-2</v>
      </c>
      <c r="X37" s="2">
        <v>9.3398041131565024E-2</v>
      </c>
      <c r="Y37" s="2">
        <v>0.13983113984713957</v>
      </c>
      <c r="Z37" s="2">
        <v>0.21703544065842117</v>
      </c>
      <c r="AA37" s="2">
        <v>-3.2847757484310791E-2</v>
      </c>
      <c r="AB37" s="2">
        <v>0.38971433798987154</v>
      </c>
    </row>
    <row r="38" spans="2:28">
      <c r="B38" s="4"/>
      <c r="C38" s="4"/>
      <c r="F38" s="66" t="str" cm="1">
        <f t="array" ref="F38">IF(NOT(ISBLANK(FitData[[#This Row],[x]])), _xlfn.LET(_xlpm.f, MODEL(ModelName), (_xlpm.f(FitData[[#This Row],[x]],Coefficients))), "")</f>
        <v/>
      </c>
      <c r="G38" t="str">
        <f>IF(NOT(ISBLANK(FitData[[#This Row],[x]])), FitData[[#This Row],[Predicted]]-FitData[[#This Row],[y]], "")</f>
        <v/>
      </c>
      <c r="U38" s="2">
        <v>6.9387755102040769</v>
      </c>
      <c r="V38" s="2">
        <v>0.16149827680914841</v>
      </c>
      <c r="W38" s="2">
        <v>1.5946147892494784E-2</v>
      </c>
      <c r="X38" s="2">
        <v>9.3200230978482734E-2</v>
      </c>
      <c r="Y38" s="2">
        <v>0.12542558413510185</v>
      </c>
      <c r="Z38" s="2">
        <v>0.19757096948319497</v>
      </c>
      <c r="AA38" s="2">
        <v>-4.9335293273273462E-2</v>
      </c>
      <c r="AB38" s="2">
        <v>0.37233184689157028</v>
      </c>
    </row>
    <row r="39" spans="2:28">
      <c r="B39" s="4"/>
      <c r="C39" s="4"/>
      <c r="F39" s="66" t="str" cm="1">
        <f t="array" ref="F39">IF(NOT(ISBLANK(FitData[[#This Row],[x]])), _xlfn.LET(_xlpm.f, MODEL(ModelName), (_xlpm.f(FitData[[#This Row],[x]],Coefficients))), "")</f>
        <v/>
      </c>
      <c r="G39" t="str">
        <f>IF(NOT(ISBLANK(FitData[[#This Row],[x]])), FitData[[#This Row],[Predicted]]-FitData[[#This Row],[y]], "")</f>
        <v/>
      </c>
      <c r="U39" s="2">
        <v>7.1428571428571379</v>
      </c>
      <c r="V39" s="2">
        <v>0.14617055693685449</v>
      </c>
      <c r="W39" s="2">
        <v>1.4886865994040269E-2</v>
      </c>
      <c r="X39" s="2">
        <v>9.3024847223511897E-2</v>
      </c>
      <c r="Y39" s="2">
        <v>0.11249412639681927</v>
      </c>
      <c r="Z39" s="2">
        <v>0.17984698747688971</v>
      </c>
      <c r="AA39" s="2">
        <v>-6.4266267528021642E-2</v>
      </c>
      <c r="AB39" s="2">
        <v>0.35660738140173065</v>
      </c>
    </row>
    <row r="40" spans="2:28">
      <c r="B40" s="4"/>
      <c r="C40" s="4"/>
      <c r="F40" s="66" t="str" cm="1">
        <f t="array" ref="F40">IF(NOT(ISBLANK(FitData[[#This Row],[x]])), _xlfn.LET(_xlpm.f, MODEL(ModelName), (_xlpm.f(FitData[[#This Row],[x]],Coefficients))), "")</f>
        <v/>
      </c>
      <c r="G40" t="str">
        <f>IF(NOT(ISBLANK(FitData[[#This Row],[x]])), FitData[[#This Row],[Predicted]]-FitData[[#This Row],[y]], "")</f>
        <v/>
      </c>
      <c r="U40" s="2">
        <v>7.3469387755101989</v>
      </c>
      <c r="V40" s="2">
        <v>0.13229758321495552</v>
      </c>
      <c r="W40" s="2">
        <v>1.3885299427363898E-2</v>
      </c>
      <c r="X40" s="2">
        <v>9.2869828049914949E-2</v>
      </c>
      <c r="Y40" s="2">
        <v>0.10088685365774647</v>
      </c>
      <c r="Z40" s="2">
        <v>0.16370831277216458</v>
      </c>
      <c r="AA40" s="2">
        <v>-7.7788563515997222E-2</v>
      </c>
      <c r="AB40" s="2">
        <v>0.34238372994590827</v>
      </c>
    </row>
    <row r="41" spans="2:28">
      <c r="B41" s="4"/>
      <c r="C41" s="4"/>
      <c r="F41" s="66" t="str" cm="1">
        <f t="array" ref="F41">IF(NOT(ISBLANK(FitData[[#This Row],[x]])), _xlfn.LET(_xlpm.f, MODEL(ModelName), (_xlpm.f(FitData[[#This Row],[x]],Coefficients))), "")</f>
        <v/>
      </c>
      <c r="G41" t="str">
        <f>IF(NOT(ISBLANK(FitData[[#This Row],[x]])), FitData[[#This Row],[Predicted]]-FitData[[#This Row],[y]], "")</f>
        <v/>
      </c>
      <c r="U41" s="2">
        <v>7.5510204081632599</v>
      </c>
      <c r="V41" s="2">
        <v>0.11974128642117164</v>
      </c>
      <c r="W41" s="2">
        <v>1.2939985498877824E-2</v>
      </c>
      <c r="X41" s="2">
        <v>9.2733201425079598E-2</v>
      </c>
      <c r="Y41" s="2">
        <v>9.0469005538380276E-2</v>
      </c>
      <c r="Z41" s="2">
        <v>0.14901356730396301</v>
      </c>
      <c r="AA41" s="2">
        <v>-9.0035789411780878E-2</v>
      </c>
      <c r="AB41" s="2">
        <v>0.32951836225412418</v>
      </c>
    </row>
    <row r="42" spans="2:28">
      <c r="B42" s="4"/>
      <c r="C42" s="4"/>
      <c r="F42" s="66" t="str" cm="1">
        <f t="array" ref="F42">IF(NOT(ISBLANK(FitData[[#This Row],[x]])), _xlfn.LET(_xlpm.f, MODEL(ModelName), (_xlpm.f(FitData[[#This Row],[x]],Coefficients))), "")</f>
        <v/>
      </c>
      <c r="G42" t="str">
        <f>IF(NOT(ISBLANK(FitData[[#This Row],[x]])), FitData[[#This Row],[Predicted]]-FitData[[#This Row],[y]], "")</f>
        <v/>
      </c>
      <c r="U42" s="2">
        <v>7.7551020408163209</v>
      </c>
      <c r="V42" s="2">
        <v>0.10837670141336522</v>
      </c>
      <c r="W42" s="2">
        <v>1.2049228260047217E-2</v>
      </c>
      <c r="X42" s="2">
        <v>9.2613105570950038E-2</v>
      </c>
      <c r="Y42" s="2">
        <v>8.1119453398708852E-2</v>
      </c>
      <c r="Z42" s="2">
        <v>0.13563394942802159</v>
      </c>
      <c r="AA42" s="2">
        <v>-0.10112869872294575</v>
      </c>
      <c r="AB42" s="2">
        <v>0.31788210154967622</v>
      </c>
    </row>
    <row r="43" spans="2:28">
      <c r="B43" s="4"/>
      <c r="C43" s="4"/>
      <c r="F43" s="66" t="str" cm="1">
        <f t="array" ref="F43">IF(NOT(ISBLANK(FitData[[#This Row],[x]])), _xlfn.LET(_xlpm.f, MODEL(ModelName), (_xlpm.f(FitData[[#This Row],[x]],Coefficients))), "")</f>
        <v/>
      </c>
      <c r="G43" t="str">
        <f>IF(NOT(ISBLANK(FitData[[#This Row],[x]])), FitData[[#This Row],[Predicted]]-FitData[[#This Row],[y]], "")</f>
        <v/>
      </c>
      <c r="U43" s="2">
        <v>7.9591836734693819</v>
      </c>
      <c r="V43" s="2">
        <v>9.8090723427913418E-2</v>
      </c>
      <c r="W43" s="2">
        <v>1.1211154211192764E-2</v>
      </c>
      <c r="X43" s="2">
        <v>9.2507801836279532E-2</v>
      </c>
      <c r="Y43" s="2">
        <v>7.2729330625828453E-2</v>
      </c>
      <c r="Z43" s="2">
        <v>0.12345211622999838</v>
      </c>
      <c r="AA43" s="2">
        <v>-0.11117646311074325</v>
      </c>
      <c r="AB43" s="2">
        <v>0.30735790996657009</v>
      </c>
    </row>
    <row r="44" spans="2:28">
      <c r="B44" s="4"/>
      <c r="C44" s="4"/>
      <c r="F44" s="66" t="str" cm="1">
        <f t="array" ref="F44">IF(NOT(ISBLANK(FitData[[#This Row],[x]])), _xlfn.LET(_xlpm.f, MODEL(ModelName), (_xlpm.f(FitData[[#This Row],[x]],Coefficients))), "")</f>
        <v/>
      </c>
      <c r="G44" t="str">
        <f>IF(NOT(ISBLANK(FitData[[#This Row],[x]])), FitData[[#This Row],[Predicted]]-FitData[[#This Row],[y]], "")</f>
        <v/>
      </c>
      <c r="U44" s="2">
        <v>8.1632653061224438</v>
      </c>
      <c r="V44" s="2">
        <v>8.878098241717497E-2</v>
      </c>
      <c r="W44" s="2">
        <v>1.0423759894031192E-2</v>
      </c>
      <c r="X44" s="2">
        <v>9.2415681527334037E-2</v>
      </c>
      <c r="Y44" s="2">
        <v>6.5200799309603652E-2</v>
      </c>
      <c r="Z44" s="2">
        <v>0.11236116552474629</v>
      </c>
      <c r="AA44" s="2">
        <v>-0.12027781350476147</v>
      </c>
      <c r="AB44" s="2">
        <v>0.29783977833911141</v>
      </c>
    </row>
    <row r="45" spans="2:28">
      <c r="B45" s="4"/>
      <c r="C45" s="4"/>
      <c r="F45" s="66" t="str" cm="1">
        <f t="array" ref="F45">IF(NOT(ISBLANK(FitData[[#This Row],[x]])), _xlfn.LET(_xlpm.f, MODEL(ModelName), (_xlpm.f(FitData[[#This Row],[x]],Coefficients))), "")</f>
        <v/>
      </c>
      <c r="G45" t="str">
        <f>IF(NOT(ISBLANK(FitData[[#This Row],[x]])), FitData[[#This Row],[Predicted]]-FitData[[#This Row],[y]], "")</f>
        <v/>
      </c>
      <c r="U45" s="2">
        <v>8.3673469387755048</v>
      </c>
      <c r="V45" s="2">
        <v>8.0354824223018775E-2</v>
      </c>
      <c r="W45" s="2">
        <v>9.6849523315598787E-3</v>
      </c>
      <c r="X45" s="2">
        <v>9.2335268037179619E-2</v>
      </c>
      <c r="Y45" s="2">
        <v>5.8445939934821417E-2</v>
      </c>
      <c r="Z45" s="2">
        <v>0.10226370851121613</v>
      </c>
      <c r="AA45" s="2">
        <v>-0.12852206374617925</v>
      </c>
      <c r="AB45" s="2">
        <v>0.28923171219221677</v>
      </c>
    </row>
    <row r="46" spans="2:28">
      <c r="B46" s="4"/>
      <c r="C46" s="4"/>
      <c r="F46" s="66" t="str" cm="1">
        <f t="array" ref="F46">IF(NOT(ISBLANK(FitData[[#This Row],[x]])), _xlfn.LET(_xlpm.f, MODEL(ModelName), (_xlpm.f(FitData[[#This Row],[x]],Coefficients))), "")</f>
        <v/>
      </c>
      <c r="G46" t="str">
        <f>IF(NOT(ISBLANK(FitData[[#This Row],[x]])), FitData[[#This Row],[Predicted]]-FitData[[#This Row],[y]], "")</f>
        <v/>
      </c>
      <c r="U46" s="2">
        <v>8.5714285714285658</v>
      </c>
      <c r="V46" s="2">
        <v>7.2728388446658396E-2</v>
      </c>
      <c r="W46" s="2">
        <v>8.9925831834551159E-3</v>
      </c>
      <c r="X46" s="2">
        <v>9.2265215407240975E-2</v>
      </c>
      <c r="Y46" s="2">
        <v>5.2385751986146721E-2</v>
      </c>
      <c r="Z46" s="2">
        <v>9.3071024907170063E-2</v>
      </c>
      <c r="AA46" s="2">
        <v>-0.13599002946395106</v>
      </c>
      <c r="AB46" s="2">
        <v>0.28144680635726788</v>
      </c>
    </row>
    <row r="47" spans="2:28">
      <c r="B47" s="4"/>
      <c r="C47" s="4"/>
      <c r="F47" s="66" t="str" cm="1">
        <f t="array" ref="F47">IF(NOT(ISBLANK(FitData[[#This Row],[x]])), _xlfn.LET(_xlpm.f, MODEL(ModelName), (_xlpm.f(FitData[[#This Row],[x]],Coefficients))), "")</f>
        <v/>
      </c>
      <c r="G47" t="str">
        <f>IF(NOT(ISBLANK(FitData[[#This Row],[x]])), FitData[[#This Row],[Predicted]]-FitData[[#This Row],[y]], "")</f>
        <v/>
      </c>
      <c r="U47" s="2">
        <v>8.7755102040816269</v>
      </c>
      <c r="V47" s="2">
        <v>6.582577383739463E-2</v>
      </c>
      <c r="W47" s="2">
        <v>8.3444773987009536E-3</v>
      </c>
      <c r="X47" s="2">
        <v>9.2204304264446604E-2</v>
      </c>
      <c r="Y47" s="2">
        <v>4.6949254520115537E-2</v>
      </c>
      <c r="Z47" s="2">
        <v>8.470229315467373E-2</v>
      </c>
      <c r="AA47" s="2">
        <v>-0.14275485349524833</v>
      </c>
      <c r="AB47" s="2">
        <v>0.27440640117003756</v>
      </c>
    </row>
    <row r="48" spans="2:28">
      <c r="B48" s="4"/>
      <c r="C48" s="4"/>
      <c r="F48" s="66" t="str" cm="1">
        <f t="array" ref="F48">IF(NOT(ISBLANK(FitData[[#This Row],[x]])), _xlfn.LET(_xlpm.f, MODEL(ModelName), (_xlpm.f(FitData[[#This Row],[x]],Coefficients))), "")</f>
        <v/>
      </c>
      <c r="G48" t="str">
        <f>IF(NOT(ISBLANK(FitData[[#This Row],[x]])), FitData[[#This Row],[Predicted]]-FitData[[#This Row],[y]], "")</f>
        <v/>
      </c>
      <c r="U48" s="2">
        <v>8.9795918367346879</v>
      </c>
      <c r="V48" s="2">
        <v>5.9578282893891214E-2</v>
      </c>
      <c r="W48" s="2">
        <v>7.7384570659372875E-3</v>
      </c>
      <c r="X48" s="2">
        <v>9.2151435906308976E-2</v>
      </c>
      <c r="Y48" s="2">
        <v>4.2072676813174795E-2</v>
      </c>
      <c r="Z48" s="2">
        <v>7.7083888974607634E-2</v>
      </c>
      <c r="AA48" s="2">
        <v>-0.14888274790370531</v>
      </c>
      <c r="AB48" s="2">
        <v>0.26803931369148776</v>
      </c>
    </row>
    <row r="49" spans="2:28">
      <c r="B49" s="4"/>
      <c r="C49" s="4"/>
      <c r="F49" s="66" t="str" cm="1">
        <f t="array" ref="F49">IF(NOT(ISBLANK(FitData[[#This Row],[x]])), _xlfn.LET(_xlpm.f, MODEL(ModelName), (_xlpm.f(FitData[[#This Row],[x]],Coefficients))), "")</f>
        <v/>
      </c>
      <c r="G49" t="str">
        <f>IF(NOT(ISBLANK(FitData[[#This Row],[x]])), FitData[[#This Row],[Predicted]]-FitData[[#This Row],[y]], "")</f>
        <v/>
      </c>
      <c r="U49" s="2">
        <v>9.1836734693877489</v>
      </c>
      <c r="V49" s="2">
        <v>5.3923738159961827E-2</v>
      </c>
      <c r="W49" s="2">
        <v>7.1723610866580544E-3</v>
      </c>
      <c r="X49" s="2">
        <v>9.2105625156070806E-2</v>
      </c>
      <c r="Y49" s="2">
        <v>3.7698730153603192E-2</v>
      </c>
      <c r="Z49" s="2">
        <v>7.0148746166320469E-2</v>
      </c>
      <c r="AA49" s="2">
        <v>-0.15443366152085028</v>
      </c>
      <c r="AB49" s="2">
        <v>0.26228113784077395</v>
      </c>
    </row>
    <row r="50" spans="2:28">
      <c r="B50" s="4"/>
      <c r="C50" s="4"/>
      <c r="F50" s="66" t="str" cm="1">
        <f t="array" ref="F50">IF(NOT(ISBLANK(FitData[[#This Row],[x]])), _xlfn.LET(_xlpm.f, MODEL(ModelName), (_xlpm.f(FitData[[#This Row],[x]],Coefficients))), "")</f>
        <v/>
      </c>
      <c r="G50" t="str">
        <f>IF(NOT(ISBLANK(FitData[[#This Row],[x]])), FitData[[#This Row],[Predicted]]-FitData[[#This Row],[y]], "")</f>
        <v/>
      </c>
      <c r="U50" s="2">
        <v>9.3877551020408099</v>
      </c>
      <c r="V50" s="2">
        <v>4.8805863410378146E-2</v>
      </c>
      <c r="W50" s="2">
        <v>6.6440612271487188E-3</v>
      </c>
      <c r="X50" s="2">
        <v>9.2065992480520831E-2</v>
      </c>
      <c r="Y50" s="2">
        <v>3.3775952715313841E-2</v>
      </c>
      <c r="Z50" s="2">
        <v>6.3835774105442444E-2</v>
      </c>
      <c r="AA50" s="2">
        <v>-0.15946188092955771</v>
      </c>
      <c r="AB50" s="2">
        <v>0.25707360775031401</v>
      </c>
    </row>
    <row r="51" spans="2:28">
      <c r="B51" s="4"/>
      <c r="C51" s="4"/>
      <c r="F51" s="66" t="str" cm="1">
        <f t="array" ref="F51">IF(NOT(ISBLANK(FitData[[#This Row],[x]])), _xlfn.LET(_xlpm.f, MODEL(ModelName), (_xlpm.f(FitData[[#This Row],[x]],Coefficients))), "")</f>
        <v/>
      </c>
      <c r="G51" t="str">
        <f>IF(NOT(ISBLANK(FitData[[#This Row],[x]])), FitData[[#This Row],[Predicted]]-FitData[[#This Row],[y]], "")</f>
        <v/>
      </c>
      <c r="U51" s="2">
        <v>9.5918367346938709</v>
      </c>
      <c r="V51" s="2">
        <v>4.417372356802076E-2</v>
      </c>
      <c r="W51" s="2">
        <v>6.151475041907703E-3</v>
      </c>
      <c r="X51" s="2">
        <v>9.2031755753242211E-2</v>
      </c>
      <c r="Y51" s="2">
        <v>3.0258120240194863E-2</v>
      </c>
      <c r="Z51" s="2">
        <v>5.8089326895846657E-2</v>
      </c>
      <c r="AA51" s="2">
        <v>-0.16401657191407101</v>
      </c>
      <c r="AB51" s="2">
        <v>0.25236401905011252</v>
      </c>
    </row>
    <row r="52" spans="2:28">
      <c r="B52" s="4"/>
      <c r="C52" s="4"/>
      <c r="F52" s="66" t="str" cm="1">
        <f t="array" ref="F52">IF(NOT(ISBLANK(FitData[[#This Row],[x]])), _xlfn.LET(_xlpm.f, MODEL(ModelName), (_xlpm.f(FitData[[#This Row],[x]],Coefficients))), "")</f>
        <v/>
      </c>
      <c r="G52" t="str">
        <f>IF(NOT(ISBLANK(FitData[[#This Row],[x]])), FitData[[#This Row],[Predicted]]-FitData[[#This Row],[y]], "")</f>
        <v/>
      </c>
      <c r="U52" s="2">
        <v>9.7959183673469319</v>
      </c>
      <c r="V52" s="2">
        <v>3.9981217778210301E-2</v>
      </c>
      <c r="W52" s="2">
        <v>5.6925761040572467E-3</v>
      </c>
      <c r="X52" s="2">
        <v>9.2002221954329444E-2</v>
      </c>
      <c r="Y52" s="2">
        <v>2.7103715969643304E-2</v>
      </c>
      <c r="Z52" s="2">
        <v>5.2858719586777299E-2</v>
      </c>
      <c r="AA52" s="2">
        <v>-0.16814226760912632</v>
      </c>
      <c r="AB52" s="2">
        <v>0.24810470316554689</v>
      </c>
    </row>
    <row r="53" spans="2:28">
      <c r="B53" s="4"/>
      <c r="C53" s="4"/>
      <c r="F53" s="66" t="str" cm="1">
        <f t="array" ref="F53">IF(NOT(ISBLANK(FitData[[#This Row],[x]])), _xlfn.LET(_xlpm.f, MODEL(ModelName), (_xlpm.f(FitData[[#This Row],[x]],Coefficients))), "")</f>
        <v/>
      </c>
      <c r="G53" t="str">
        <f>IF(NOT(ISBLANK(FitData[[#This Row],[x]])), FitData[[#This Row],[Predicted]]-FitData[[#This Row],[y]], "")</f>
        <v/>
      </c>
      <c r="I53" s="10" t="s">
        <v>66</v>
      </c>
      <c r="U53" s="2">
        <v>9.9999999999999929</v>
      </c>
      <c r="V53" s="2">
        <v>3.6186620595097405E-2</v>
      </c>
      <c r="W53" s="2">
        <v>5.2654019266196762E-3</v>
      </c>
      <c r="X53" s="2">
        <v>9.1976779022110058E-2</v>
      </c>
      <c r="Y53" s="2">
        <v>2.4275453911783235E-2</v>
      </c>
      <c r="Z53" s="2">
        <v>4.8097787278411575E-2</v>
      </c>
      <c r="AA53" s="2">
        <v>-0.17187930888087655</v>
      </c>
      <c r="AB53" s="2">
        <v>0.24425255007107133</v>
      </c>
    </row>
    <row r="54" spans="2:28">
      <c r="B54" s="4"/>
      <c r="C54" s="4"/>
      <c r="F54" s="66" t="str" cm="1">
        <f t="array" ref="F54">IF(NOT(ISBLANK(FitData[[#This Row],[x]])), _xlfn.LET(_xlpm.f, MODEL(ModelName), (_xlpm.f(FitData[[#This Row],[x]],Coefficients))), "")</f>
        <v/>
      </c>
      <c r="G54" t="str">
        <f>IF(NOT(ISBLANK(FitData[[#This Row],[x]])), FitData[[#This Row],[Predicted]]-FitData[[#This Row],[y]], "")</f>
        <v/>
      </c>
    </row>
    <row r="55" spans="2:28">
      <c r="B55" s="4"/>
      <c r="C55" s="4"/>
      <c r="F55" s="66" t="str" cm="1">
        <f t="array" ref="F55">IF(NOT(ISBLANK(FitData[[#This Row],[x]])), _xlfn.LET(_xlpm.f, MODEL(ModelName), (_xlpm.f(FitData[[#This Row],[x]],Coefficients))), "")</f>
        <v/>
      </c>
      <c r="G55" t="str">
        <f>IF(NOT(ISBLANK(FitData[[#This Row],[x]])), FitData[[#This Row],[Predicted]]-FitData[[#This Row],[y]], "")</f>
        <v/>
      </c>
    </row>
    <row r="56" spans="2:28">
      <c r="B56" s="4"/>
      <c r="C56" s="4"/>
      <c r="F56" s="66" t="str" cm="1">
        <f t="array" ref="F56">IF(NOT(ISBLANK(FitData[[#This Row],[x]])), _xlfn.LET(_xlpm.f, MODEL(ModelName), (_xlpm.f(FitData[[#This Row],[x]],Coefficients))), "")</f>
        <v/>
      </c>
      <c r="G56" t="str">
        <f>IF(NOT(ISBLANK(FitData[[#This Row],[x]])), FitData[[#This Row],[Predicted]]-FitData[[#This Row],[y]], "")</f>
        <v/>
      </c>
    </row>
    <row r="57" spans="2:28">
      <c r="B57" s="4"/>
      <c r="C57" s="4"/>
      <c r="F57" s="66" t="str" cm="1">
        <f t="array" ref="F57">IF(NOT(ISBLANK(FitData[[#This Row],[x]])), _xlfn.LET(_xlpm.f, MODEL(ModelName), (_xlpm.f(FitData[[#This Row],[x]],Coefficients))), "")</f>
        <v/>
      </c>
      <c r="G57" t="str">
        <f>IF(NOT(ISBLANK(FitData[[#This Row],[x]])), FitData[[#This Row],[Predicted]]-FitData[[#This Row],[y]], "")</f>
        <v/>
      </c>
    </row>
    <row r="58" spans="2:28">
      <c r="B58" s="4"/>
      <c r="C58" s="4"/>
      <c r="F58" s="66" t="str" cm="1">
        <f t="array" ref="F58">IF(NOT(ISBLANK(FitData[[#This Row],[x]])), _xlfn.LET(_xlpm.f, MODEL(ModelName), (_xlpm.f(FitData[[#This Row],[x]],Coefficients))), "")</f>
        <v/>
      </c>
      <c r="G58" t="str">
        <f>IF(NOT(ISBLANK(FitData[[#This Row],[x]])), FitData[[#This Row],[Predicted]]-FitData[[#This Row],[y]], "")</f>
        <v/>
      </c>
    </row>
    <row r="59" spans="2:28">
      <c r="B59" s="4"/>
      <c r="C59" s="4"/>
      <c r="F59" s="66" t="str" cm="1">
        <f t="array" ref="F59">IF(NOT(ISBLANK(FitData[[#This Row],[x]])), _xlfn.LET(_xlpm.f, MODEL(ModelName), (_xlpm.f(FitData[[#This Row],[x]],Coefficients))), "")</f>
        <v/>
      </c>
      <c r="G59" t="str">
        <f>IF(NOT(ISBLANK(FitData[[#This Row],[x]])), FitData[[#This Row],[Predicted]]-FitData[[#This Row],[y]], "")</f>
        <v/>
      </c>
    </row>
    <row r="60" spans="2:28">
      <c r="B60" s="4"/>
      <c r="C60" s="4"/>
      <c r="F60" s="66" t="str" cm="1">
        <f t="array" ref="F60">IF(NOT(ISBLANK(FitData[[#This Row],[x]])), _xlfn.LET(_xlpm.f, MODEL(ModelName), (_xlpm.f(FitData[[#This Row],[x]],Coefficients))), "")</f>
        <v/>
      </c>
      <c r="G60" t="str">
        <f>IF(NOT(ISBLANK(FitData[[#This Row],[x]])), FitData[[#This Row],[Predicted]]-FitData[[#This Row],[y]], "")</f>
        <v/>
      </c>
    </row>
    <row r="61" spans="2:28">
      <c r="B61" s="4"/>
      <c r="C61" s="4"/>
      <c r="F61" s="66" t="str" cm="1">
        <f t="array" ref="F61">IF(NOT(ISBLANK(FitData[[#This Row],[x]])), _xlfn.LET(_xlpm.f, MODEL(ModelName), (_xlpm.f(FitData[[#This Row],[x]],Coefficients))), "")</f>
        <v/>
      </c>
      <c r="G61" t="str">
        <f>IF(NOT(ISBLANK(FitData[[#This Row],[x]])), FitData[[#This Row],[Predicted]]-FitData[[#This Row],[y]], "")</f>
        <v/>
      </c>
    </row>
    <row r="62" spans="2:28">
      <c r="B62" s="4"/>
      <c r="C62" s="4"/>
      <c r="F62" s="66" t="str" cm="1">
        <f t="array" ref="F62">IF(NOT(ISBLANK(FitData[[#This Row],[x]])), _xlfn.LET(_xlpm.f, MODEL(ModelName), (_xlpm.f(FitData[[#This Row],[x]],Coefficients))), "")</f>
        <v/>
      </c>
      <c r="G62" t="str">
        <f>IF(NOT(ISBLANK(FitData[[#This Row],[x]])), FitData[[#This Row],[Predicted]]-FitData[[#This Row],[y]], "")</f>
        <v/>
      </c>
    </row>
    <row r="63" spans="2:28">
      <c r="B63" s="4"/>
      <c r="C63" s="4"/>
      <c r="F63" s="66" t="str" cm="1">
        <f t="array" ref="F63">IF(NOT(ISBLANK(FitData[[#This Row],[x]])), _xlfn.LET(_xlpm.f, MODEL(ModelName), (_xlpm.f(FitData[[#This Row],[x]],Coefficients))), "")</f>
        <v/>
      </c>
      <c r="G63" t="str">
        <f>IF(NOT(ISBLANK(FitData[[#This Row],[x]])), FitData[[#This Row],[Predicted]]-FitData[[#This Row],[y]], "")</f>
        <v/>
      </c>
    </row>
    <row r="64" spans="2:28">
      <c r="B64" s="4"/>
      <c r="C64" s="4"/>
      <c r="F64" s="66" t="str" cm="1">
        <f t="array" ref="F64">IF(NOT(ISBLANK(FitData[[#This Row],[x]])), _xlfn.LET(_xlpm.f, MODEL(ModelName), (_xlpm.f(FitData[[#This Row],[x]],Coefficients))), "")</f>
        <v/>
      </c>
      <c r="G64" t="str">
        <f>IF(NOT(ISBLANK(FitData[[#This Row],[x]])), FitData[[#This Row],[Predicted]]-FitData[[#This Row],[y]], "")</f>
        <v/>
      </c>
    </row>
    <row r="65" spans="2:7">
      <c r="B65" s="4"/>
      <c r="C65" s="4"/>
      <c r="F65" s="66" t="str" cm="1">
        <f t="array" ref="F65">IF(NOT(ISBLANK(FitData[[#This Row],[x]])), _xlfn.LET(_xlpm.f, MODEL(ModelName), (_xlpm.f(FitData[[#This Row],[x]],Coefficients))), "")</f>
        <v/>
      </c>
      <c r="G65" t="str">
        <f>IF(NOT(ISBLANK(FitData[[#This Row],[x]])), FitData[[#This Row],[Predicted]]-FitData[[#This Row],[y]], "")</f>
        <v/>
      </c>
    </row>
    <row r="66" spans="2:7">
      <c r="B66" s="4"/>
      <c r="C66" s="4"/>
      <c r="F66" s="66" t="str" cm="1">
        <f t="array" ref="F66">IF(NOT(ISBLANK(FitData[[#This Row],[x]])), _xlfn.LET(_xlpm.f, MODEL(ModelName), (_xlpm.f(FitData[[#This Row],[x]],Coefficients))), "")</f>
        <v/>
      </c>
      <c r="G66" t="str">
        <f>IF(NOT(ISBLANK(FitData[[#This Row],[x]])), FitData[[#This Row],[Predicted]]-FitData[[#This Row],[y]], "")</f>
        <v/>
      </c>
    </row>
    <row r="67" spans="2:7">
      <c r="B67" s="4"/>
      <c r="C67" s="4"/>
      <c r="F67" s="66" t="str" cm="1">
        <f t="array" ref="F67">IF(NOT(ISBLANK(FitData[[#This Row],[x]])), _xlfn.LET(_xlpm.f, MODEL(ModelName), (_xlpm.f(FitData[[#This Row],[x]],Coefficients))), "")</f>
        <v/>
      </c>
      <c r="G67" t="str">
        <f>IF(NOT(ISBLANK(FitData[[#This Row],[x]])), FitData[[#This Row],[Predicted]]-FitData[[#This Row],[y]], "")</f>
        <v/>
      </c>
    </row>
    <row r="68" spans="2:7">
      <c r="B68" s="4"/>
      <c r="C68" s="4"/>
      <c r="F68" s="66" t="str" cm="1">
        <f t="array" ref="F68">IF(NOT(ISBLANK(FitData[[#This Row],[x]])), _xlfn.LET(_xlpm.f, MODEL(ModelName), (_xlpm.f(FitData[[#This Row],[x]],Coefficients))), "")</f>
        <v/>
      </c>
      <c r="G68" t="str">
        <f>IF(NOT(ISBLANK(FitData[[#This Row],[x]])), FitData[[#This Row],[Predicted]]-FitData[[#This Row],[y]], "")</f>
        <v/>
      </c>
    </row>
    <row r="69" spans="2:7">
      <c r="B69" s="4"/>
      <c r="C69" s="4"/>
      <c r="F69" s="66" t="str" cm="1">
        <f t="array" ref="F69">IF(NOT(ISBLANK(FitData[[#This Row],[x]])), _xlfn.LET(_xlpm.f, MODEL(ModelName), (_xlpm.f(FitData[[#This Row],[x]],Coefficients))), "")</f>
        <v/>
      </c>
      <c r="G69" t="str">
        <f>IF(NOT(ISBLANK(FitData[[#This Row],[x]])), FitData[[#This Row],[Predicted]]-FitData[[#This Row],[y]], "")</f>
        <v/>
      </c>
    </row>
    <row r="70" spans="2:7">
      <c r="B70" s="4"/>
      <c r="C70" s="4"/>
      <c r="F70" s="66" t="str" cm="1">
        <f t="array" ref="F70">IF(NOT(ISBLANK(FitData[[#This Row],[x]])), _xlfn.LET(_xlpm.f, MODEL(ModelName), (_xlpm.f(FitData[[#This Row],[x]],Coefficients))), "")</f>
        <v/>
      </c>
      <c r="G70" t="str">
        <f>IF(NOT(ISBLANK(FitData[[#This Row],[x]])), FitData[[#This Row],[Predicted]]-FitData[[#This Row],[y]], "")</f>
        <v/>
      </c>
    </row>
    <row r="71" spans="2:7">
      <c r="B71" s="4"/>
      <c r="C71" s="4"/>
      <c r="F71" s="66" t="str" cm="1">
        <f t="array" ref="F71">IF(NOT(ISBLANK(FitData[[#This Row],[x]])), _xlfn.LET(_xlpm.f, MODEL(ModelName), (_xlpm.f(FitData[[#This Row],[x]],Coefficients))), "")</f>
        <v/>
      </c>
      <c r="G71" t="str">
        <f>IF(NOT(ISBLANK(FitData[[#This Row],[x]])), FitData[[#This Row],[Predicted]]-FitData[[#This Row],[y]], "")</f>
        <v/>
      </c>
    </row>
    <row r="72" spans="2:7">
      <c r="B72" s="4"/>
      <c r="C72" s="4"/>
      <c r="F72" s="66" t="str" cm="1">
        <f t="array" ref="F72">IF(NOT(ISBLANK(FitData[[#This Row],[x]])), _xlfn.LET(_xlpm.f, MODEL(ModelName), (_xlpm.f(FitData[[#This Row],[x]],Coefficients))), "")</f>
        <v/>
      </c>
      <c r="G72" t="str">
        <f>IF(NOT(ISBLANK(FitData[[#This Row],[x]])), FitData[[#This Row],[Predicted]]-FitData[[#This Row],[y]], "")</f>
        <v/>
      </c>
    </row>
    <row r="73" spans="2:7">
      <c r="B73" s="4"/>
      <c r="C73" s="4"/>
      <c r="F73" s="66" t="str" cm="1">
        <f t="array" ref="F73">IF(NOT(ISBLANK(FitData[[#This Row],[x]])), _xlfn.LET(_xlpm.f, MODEL(ModelName), (_xlpm.f(FitData[[#This Row],[x]],Coefficients))), "")</f>
        <v/>
      </c>
      <c r="G73" t="str">
        <f>IF(NOT(ISBLANK(FitData[[#This Row],[x]])), FitData[[#This Row],[Predicted]]-FitData[[#This Row],[y]], "")</f>
        <v/>
      </c>
    </row>
    <row r="74" spans="2:7">
      <c r="B74" s="4"/>
      <c r="C74" s="4"/>
      <c r="F74" s="66" t="str" cm="1">
        <f t="array" ref="F74">IF(NOT(ISBLANK(FitData[[#This Row],[x]])), _xlfn.LET(_xlpm.f, MODEL(ModelName), (_xlpm.f(FitData[[#This Row],[x]],Coefficients))), "")</f>
        <v/>
      </c>
      <c r="G74" t="str">
        <f>IF(NOT(ISBLANK(FitData[[#This Row],[x]])), FitData[[#This Row],[Predicted]]-FitData[[#This Row],[y]], "")</f>
        <v/>
      </c>
    </row>
    <row r="75" spans="2:7">
      <c r="B75" s="4"/>
      <c r="C75" s="4"/>
      <c r="F75" s="66" t="str" cm="1">
        <f t="array" ref="F75">IF(NOT(ISBLANK(FitData[[#This Row],[x]])), _xlfn.LET(_xlpm.f, MODEL(ModelName), (_xlpm.f(FitData[[#This Row],[x]],Coefficients))), "")</f>
        <v/>
      </c>
      <c r="G75" t="str">
        <f>IF(NOT(ISBLANK(FitData[[#This Row],[x]])), FitData[[#This Row],[Predicted]]-FitData[[#This Row],[y]], "")</f>
        <v/>
      </c>
    </row>
    <row r="76" spans="2:7">
      <c r="B76" s="4"/>
      <c r="C76" s="4"/>
      <c r="F76" s="66" t="str" cm="1">
        <f t="array" ref="F76">IF(NOT(ISBLANK(FitData[[#This Row],[x]])), _xlfn.LET(_xlpm.f, MODEL(ModelName), (_xlpm.f(FitData[[#This Row],[x]],Coefficients))), "")</f>
        <v/>
      </c>
      <c r="G76" t="str">
        <f>IF(NOT(ISBLANK(FitData[[#This Row],[x]])), FitData[[#This Row],[Predicted]]-FitData[[#This Row],[y]], "")</f>
        <v/>
      </c>
    </row>
    <row r="77" spans="2:7">
      <c r="B77" s="4"/>
      <c r="C77" s="4"/>
      <c r="F77" s="66" t="str" cm="1">
        <f t="array" ref="F77">IF(NOT(ISBLANK(FitData[[#This Row],[x]])), _xlfn.LET(_xlpm.f, MODEL(ModelName), (_xlpm.f(FitData[[#This Row],[x]],Coefficients))), "")</f>
        <v/>
      </c>
      <c r="G77" t="str">
        <f>IF(NOT(ISBLANK(FitData[[#This Row],[x]])), FitData[[#This Row],[Predicted]]-FitData[[#This Row],[y]], "")</f>
        <v/>
      </c>
    </row>
    <row r="78" spans="2:7">
      <c r="B78" s="4"/>
      <c r="C78" s="4"/>
      <c r="F78" s="66" t="str" cm="1">
        <f t="array" ref="F78">IF(NOT(ISBLANK(FitData[[#This Row],[x]])), _xlfn.LET(_xlpm.f, MODEL(ModelName), (_xlpm.f(FitData[[#This Row],[x]],Coefficients))), "")</f>
        <v/>
      </c>
      <c r="G78" t="str">
        <f>IF(NOT(ISBLANK(FitData[[#This Row],[x]])), FitData[[#This Row],[Predicted]]-FitData[[#This Row],[y]], "")</f>
        <v/>
      </c>
    </row>
    <row r="79" spans="2:7">
      <c r="B79" s="4"/>
      <c r="C79" s="4"/>
      <c r="F79" s="66" t="str" cm="1">
        <f t="array" ref="F79">IF(NOT(ISBLANK(FitData[[#This Row],[x]])), _xlfn.LET(_xlpm.f, MODEL(ModelName), (_xlpm.f(FitData[[#This Row],[x]],Coefficients))), "")</f>
        <v/>
      </c>
      <c r="G79" t="str">
        <f>IF(NOT(ISBLANK(FitData[[#This Row],[x]])), FitData[[#This Row],[Predicted]]-FitData[[#This Row],[y]], "")</f>
        <v/>
      </c>
    </row>
    <row r="80" spans="2:7">
      <c r="B80" s="4"/>
      <c r="C80" s="4"/>
      <c r="F80" s="66" t="str" cm="1">
        <f t="array" ref="F80">IF(NOT(ISBLANK(FitData[[#This Row],[x]])), _xlfn.LET(_xlpm.f, MODEL(ModelName), (_xlpm.f(FitData[[#This Row],[x]],Coefficients))), "")</f>
        <v/>
      </c>
      <c r="G80" t="str">
        <f>IF(NOT(ISBLANK(FitData[[#This Row],[x]])), FitData[[#This Row],[Predicted]]-FitData[[#This Row],[y]], "")</f>
        <v/>
      </c>
    </row>
    <row r="81" spans="2:7">
      <c r="B81" s="4"/>
      <c r="C81" s="4"/>
      <c r="F81" s="66" t="str" cm="1">
        <f t="array" ref="F81">IF(NOT(ISBLANK(FitData[[#This Row],[x]])), _xlfn.LET(_xlpm.f, MODEL(ModelName), (_xlpm.f(FitData[[#This Row],[x]],Coefficients))), "")</f>
        <v/>
      </c>
      <c r="G81" t="str">
        <f>IF(NOT(ISBLANK(FitData[[#This Row],[x]])), FitData[[#This Row],[Predicted]]-FitData[[#This Row],[y]], "")</f>
        <v/>
      </c>
    </row>
    <row r="82" spans="2:7">
      <c r="B82" s="4"/>
      <c r="C82" s="4"/>
      <c r="F82" s="66" t="str" cm="1">
        <f t="array" ref="F82">IF(NOT(ISBLANK(FitData[[#This Row],[x]])), _xlfn.LET(_xlpm.f, MODEL(ModelName), (_xlpm.f(FitData[[#This Row],[x]],Coefficients))), "")</f>
        <v/>
      </c>
      <c r="G82" t="str">
        <f>IF(NOT(ISBLANK(FitData[[#This Row],[x]])), FitData[[#This Row],[Predicted]]-FitData[[#This Row],[y]], "")</f>
        <v/>
      </c>
    </row>
    <row r="83" spans="2:7">
      <c r="B83" s="4"/>
      <c r="C83" s="4"/>
      <c r="F83" s="66" t="str" cm="1">
        <f t="array" ref="F83">IF(NOT(ISBLANK(FitData[[#This Row],[x]])), _xlfn.LET(_xlpm.f, MODEL(ModelName), (_xlpm.f(FitData[[#This Row],[x]],Coefficients))), "")</f>
        <v/>
      </c>
      <c r="G83" t="str">
        <f>IF(NOT(ISBLANK(FitData[[#This Row],[x]])), FitData[[#This Row],[Predicted]]-FitData[[#This Row],[y]], "")</f>
        <v/>
      </c>
    </row>
    <row r="84" spans="2:7">
      <c r="B84" s="4"/>
      <c r="C84" s="4"/>
      <c r="F84" s="66" t="str" cm="1">
        <f t="array" ref="F84">IF(NOT(ISBLANK(FitData[[#This Row],[x]])), _xlfn.LET(_xlpm.f, MODEL(ModelName), (_xlpm.f(FitData[[#This Row],[x]],Coefficients))), "")</f>
        <v/>
      </c>
      <c r="G84" t="str">
        <f>IF(NOT(ISBLANK(FitData[[#This Row],[x]])), FitData[[#This Row],[Predicted]]-FitData[[#This Row],[y]], "")</f>
        <v/>
      </c>
    </row>
    <row r="85" spans="2:7">
      <c r="B85" s="4"/>
      <c r="C85" s="4"/>
      <c r="F85" s="66" t="str" cm="1">
        <f t="array" ref="F85">IF(NOT(ISBLANK(FitData[[#This Row],[x]])), _xlfn.LET(_xlpm.f, MODEL(ModelName), (_xlpm.f(FitData[[#This Row],[x]],Coefficients))), "")</f>
        <v/>
      </c>
      <c r="G85" t="str">
        <f>IF(NOT(ISBLANK(FitData[[#This Row],[x]])), FitData[[#This Row],[Predicted]]-FitData[[#This Row],[y]], "")</f>
        <v/>
      </c>
    </row>
    <row r="86" spans="2:7">
      <c r="B86" s="4"/>
      <c r="C86" s="4"/>
      <c r="F86" s="66" t="str" cm="1">
        <f t="array" ref="F86">IF(NOT(ISBLANK(FitData[[#This Row],[x]])), _xlfn.LET(_xlpm.f, MODEL(ModelName), (_xlpm.f(FitData[[#This Row],[x]],Coefficients))), "")</f>
        <v/>
      </c>
      <c r="G86" t="str">
        <f>IF(NOT(ISBLANK(FitData[[#This Row],[x]])), FitData[[#This Row],[Predicted]]-FitData[[#This Row],[y]], "")</f>
        <v/>
      </c>
    </row>
    <row r="87" spans="2:7">
      <c r="B87" s="4"/>
      <c r="C87" s="4"/>
      <c r="F87" s="66" t="str" cm="1">
        <f t="array" ref="F87">IF(NOT(ISBLANK(FitData[[#This Row],[x]])), _xlfn.LET(_xlpm.f, MODEL(ModelName), (_xlpm.f(FitData[[#This Row],[x]],Coefficients))), "")</f>
        <v/>
      </c>
      <c r="G87" t="str">
        <f>IF(NOT(ISBLANK(FitData[[#This Row],[x]])), FitData[[#This Row],[Predicted]]-FitData[[#This Row],[y]], "")</f>
        <v/>
      </c>
    </row>
    <row r="88" spans="2:7">
      <c r="B88" s="4"/>
      <c r="C88" s="4"/>
      <c r="F88" s="66" t="str" cm="1">
        <f t="array" ref="F88">IF(NOT(ISBLANK(FitData[[#This Row],[x]])), _xlfn.LET(_xlpm.f, MODEL(ModelName), (_xlpm.f(FitData[[#This Row],[x]],Coefficients))), "")</f>
        <v/>
      </c>
      <c r="G88" t="str">
        <f>IF(NOT(ISBLANK(FitData[[#This Row],[x]])), FitData[[#This Row],[Predicted]]-FitData[[#This Row],[y]], "")</f>
        <v/>
      </c>
    </row>
    <row r="89" spans="2:7">
      <c r="B89" s="4"/>
      <c r="C89" s="4"/>
      <c r="F89" s="66" t="str" cm="1">
        <f t="array" ref="F89">IF(NOT(ISBLANK(FitData[[#This Row],[x]])), _xlfn.LET(_xlpm.f, MODEL(ModelName), (_xlpm.f(FitData[[#This Row],[x]],Coefficients))), "")</f>
        <v/>
      </c>
      <c r="G89" t="str">
        <f>IF(NOT(ISBLANK(FitData[[#This Row],[x]])), FitData[[#This Row],[Predicted]]-FitData[[#This Row],[y]], "")</f>
        <v/>
      </c>
    </row>
    <row r="90" spans="2:7">
      <c r="B90" s="4"/>
      <c r="C90" s="4"/>
      <c r="F90" s="66" t="str" cm="1">
        <f t="array" ref="F90">IF(NOT(ISBLANK(FitData[[#This Row],[x]])), _xlfn.LET(_xlpm.f, MODEL(ModelName), (_xlpm.f(FitData[[#This Row],[x]],Coefficients))), "")</f>
        <v/>
      </c>
      <c r="G90" t="str">
        <f>IF(NOT(ISBLANK(FitData[[#This Row],[x]])), FitData[[#This Row],[Predicted]]-FitData[[#This Row],[y]], "")</f>
        <v/>
      </c>
    </row>
    <row r="91" spans="2:7">
      <c r="B91" s="4"/>
      <c r="C91" s="4"/>
      <c r="F91" s="66" t="str" cm="1">
        <f t="array" ref="F91">IF(NOT(ISBLANK(FitData[[#This Row],[x]])), _xlfn.LET(_xlpm.f, MODEL(ModelName), (_xlpm.f(FitData[[#This Row],[x]],Coefficients))), "")</f>
        <v/>
      </c>
      <c r="G91" t="str">
        <f>IF(NOT(ISBLANK(FitData[[#This Row],[x]])), FitData[[#This Row],[Predicted]]-FitData[[#This Row],[y]], "")</f>
        <v/>
      </c>
    </row>
    <row r="92" spans="2:7">
      <c r="B92" s="4"/>
      <c r="C92" s="4"/>
      <c r="F92" s="66" t="str" cm="1">
        <f t="array" ref="F92">IF(NOT(ISBLANK(FitData[[#This Row],[x]])), _xlfn.LET(_xlpm.f, MODEL(ModelName), (_xlpm.f(FitData[[#This Row],[x]],Coefficients))), "")</f>
        <v/>
      </c>
      <c r="G92" t="str">
        <f>IF(NOT(ISBLANK(FitData[[#This Row],[x]])), FitData[[#This Row],[Predicted]]-FitData[[#This Row],[y]], "")</f>
        <v/>
      </c>
    </row>
    <row r="93" spans="2:7">
      <c r="B93" s="4"/>
      <c r="C93" s="4"/>
      <c r="F93" s="66" t="str" cm="1">
        <f t="array" ref="F93">IF(NOT(ISBLANK(FitData[[#This Row],[x]])), _xlfn.LET(_xlpm.f, MODEL(ModelName), (_xlpm.f(FitData[[#This Row],[x]],Coefficients))), "")</f>
        <v/>
      </c>
      <c r="G93" t="str">
        <f>IF(NOT(ISBLANK(FitData[[#This Row],[x]])), FitData[[#This Row],[Predicted]]-FitData[[#This Row],[y]], "")</f>
        <v/>
      </c>
    </row>
    <row r="94" spans="2:7">
      <c r="B94" s="4"/>
      <c r="C94" s="4"/>
      <c r="F94" s="66" t="str" cm="1">
        <f t="array" ref="F94">IF(NOT(ISBLANK(FitData[[#This Row],[x]])), _xlfn.LET(_xlpm.f, MODEL(ModelName), (_xlpm.f(FitData[[#This Row],[x]],Coefficients))), "")</f>
        <v/>
      </c>
      <c r="G94" t="str">
        <f>IF(NOT(ISBLANK(FitData[[#This Row],[x]])), FitData[[#This Row],[Predicted]]-FitData[[#This Row],[y]], "")</f>
        <v/>
      </c>
    </row>
    <row r="95" spans="2:7">
      <c r="B95" s="4"/>
      <c r="C95" s="4"/>
      <c r="F95" s="66" t="str" cm="1">
        <f t="array" ref="F95">IF(NOT(ISBLANK(FitData[[#This Row],[x]])), _xlfn.LET(_xlpm.f, MODEL(ModelName), (_xlpm.f(FitData[[#This Row],[x]],Coefficients))), "")</f>
        <v/>
      </c>
      <c r="G95" t="str">
        <f>IF(NOT(ISBLANK(FitData[[#This Row],[x]])), FitData[[#This Row],[Predicted]]-FitData[[#This Row],[y]], "")</f>
        <v/>
      </c>
    </row>
    <row r="96" spans="2:7">
      <c r="B96" s="4"/>
      <c r="C96" s="4"/>
      <c r="F96" s="66" t="str" cm="1">
        <f t="array" ref="F96">IF(NOT(ISBLANK(FitData[[#This Row],[x]])), _xlfn.LET(_xlpm.f, MODEL(ModelName), (_xlpm.f(FitData[[#This Row],[x]],Coefficients))), "")</f>
        <v/>
      </c>
      <c r="G96" t="str">
        <f>IF(NOT(ISBLANK(FitData[[#This Row],[x]])), FitData[[#This Row],[Predicted]]-FitData[[#This Row],[y]], "")</f>
        <v/>
      </c>
    </row>
    <row r="97" spans="2:7">
      <c r="B97" s="4"/>
      <c r="C97" s="4"/>
      <c r="F97" s="66" t="str" cm="1">
        <f t="array" ref="F97">IF(NOT(ISBLANK(FitData[[#This Row],[x]])), _xlfn.LET(_xlpm.f, MODEL(ModelName), (_xlpm.f(FitData[[#This Row],[x]],Coefficients))), "")</f>
        <v/>
      </c>
      <c r="G97" t="str">
        <f>IF(NOT(ISBLANK(FitData[[#This Row],[x]])), FitData[[#This Row],[Predicted]]-FitData[[#This Row],[y]], "")</f>
        <v/>
      </c>
    </row>
    <row r="98" spans="2:7">
      <c r="B98" s="4"/>
      <c r="C98" s="4"/>
      <c r="F98" s="66" t="str" cm="1">
        <f t="array" ref="F98">IF(NOT(ISBLANK(FitData[[#This Row],[x]])), _xlfn.LET(_xlpm.f, MODEL(ModelName), (_xlpm.f(FitData[[#This Row],[x]],Coefficients))), "")</f>
        <v/>
      </c>
      <c r="G98" t="str">
        <f>IF(NOT(ISBLANK(FitData[[#This Row],[x]])), FitData[[#This Row],[Predicted]]-FitData[[#This Row],[y]], "")</f>
        <v/>
      </c>
    </row>
    <row r="99" spans="2:7">
      <c r="B99" s="4"/>
      <c r="C99" s="4"/>
      <c r="F99" s="66" t="str" cm="1">
        <f t="array" ref="F99">IF(NOT(ISBLANK(FitData[[#This Row],[x]])), _xlfn.LET(_xlpm.f, MODEL(ModelName), (_xlpm.f(FitData[[#This Row],[x]],Coefficients))), "")</f>
        <v/>
      </c>
      <c r="G99" t="str">
        <f>IF(NOT(ISBLANK(FitData[[#This Row],[x]])), FitData[[#This Row],[Predicted]]-FitData[[#This Row],[y]], "")</f>
        <v/>
      </c>
    </row>
    <row r="100" spans="2:7">
      <c r="B100" s="4"/>
      <c r="C100" s="4"/>
      <c r="F100" s="66" t="str" cm="1">
        <f t="array" ref="F100">IF(NOT(ISBLANK(FitData[[#This Row],[x]])), _xlfn.LET(_xlpm.f, MODEL(ModelName), (_xlpm.f(FitData[[#This Row],[x]],Coefficients))), "")</f>
        <v/>
      </c>
      <c r="G100" t="str">
        <f>IF(NOT(ISBLANK(FitData[[#This Row],[x]])), FitData[[#This Row],[Predicted]]-FitData[[#This Row],[y]], "")</f>
        <v/>
      </c>
    </row>
    <row r="101" spans="2:7">
      <c r="B101" s="4"/>
      <c r="C101" s="4"/>
      <c r="F101" s="66" t="str" cm="1">
        <f t="array" ref="F101">IF(NOT(ISBLANK(FitData[[#This Row],[x]])), _xlfn.LET(_xlpm.f, MODEL(ModelName), (_xlpm.f(FitData[[#This Row],[x]],Coefficients))), "")</f>
        <v/>
      </c>
      <c r="G101" t="str">
        <f>IF(NOT(ISBLANK(FitData[[#This Row],[x]])), FitData[[#This Row],[Predicted]]-FitData[[#This Row],[y]], "")</f>
        <v/>
      </c>
    </row>
    <row r="102" spans="2:7">
      <c r="B102" s="4"/>
      <c r="C102" s="4"/>
      <c r="F102" s="66" t="str" cm="1">
        <f t="array" ref="F102">IF(NOT(ISBLANK(FitData[[#This Row],[x]])), _xlfn.LET(_xlpm.f, MODEL(ModelName), (_xlpm.f(FitData[[#This Row],[x]],Coefficients))), "")</f>
        <v/>
      </c>
      <c r="G102" t="str">
        <f>IF(NOT(ISBLANK(FitData[[#This Row],[x]])), FitData[[#This Row],[Predicted]]-FitData[[#This Row],[y]], "")</f>
        <v/>
      </c>
    </row>
    <row r="103" spans="2:7">
      <c r="B103" s="4"/>
      <c r="C103" s="4"/>
      <c r="F103" s="66" t="str" cm="1">
        <f t="array" ref="F103">IF(NOT(ISBLANK(FitData[[#This Row],[x]])), _xlfn.LET(_xlpm.f, MODEL(ModelName), (_xlpm.f(FitData[[#This Row],[x]],Coefficients))), "")</f>
        <v/>
      </c>
      <c r="G103" t="str">
        <f>IF(NOT(ISBLANK(FitData[[#This Row],[x]])), FitData[[#This Row],[Predicted]]-FitData[[#This Row],[y]], "")</f>
        <v/>
      </c>
    </row>
    <row r="104" spans="2:7">
      <c r="B104" s="4"/>
      <c r="C104" s="4"/>
      <c r="F104" s="66" t="str" cm="1">
        <f t="array" ref="F104">IF(NOT(ISBLANK(FitData[[#This Row],[x]])), _xlfn.LET(_xlpm.f, MODEL(ModelName), (_xlpm.f(FitData[[#This Row],[x]],Coefficients))), "")</f>
        <v/>
      </c>
      <c r="G104" t="str">
        <f>IF(NOT(ISBLANK(FitData[[#This Row],[x]])), FitData[[#This Row],[Predicted]]-FitData[[#This Row],[y]], "")</f>
        <v/>
      </c>
    </row>
    <row r="105" spans="2:7">
      <c r="B105" s="4"/>
      <c r="C105" s="4"/>
      <c r="F105" s="66" t="str" cm="1">
        <f t="array" ref="F105">IF(NOT(ISBLANK(FitData[[#This Row],[x]])), _xlfn.LET(_xlpm.f, MODEL(ModelName), (_xlpm.f(FitData[[#This Row],[x]],Coefficients))), "")</f>
        <v/>
      </c>
      <c r="G105" s="3" t="str">
        <f>IF(NOT(ISBLANK(FitData[[#This Row],[x]])), FitData[[#This Row],[Predicted]]-FitData[[#This Row],[y]], "")</f>
        <v/>
      </c>
    </row>
    <row r="106" spans="2:7">
      <c r="B106" s="4"/>
      <c r="C106" s="4"/>
      <c r="F106" s="66" t="str" cm="1">
        <f t="array" ref="F106">IF(NOT(ISBLANK(FitData[[#This Row],[x]])), _xlfn.LET(_xlpm.f, MODEL(ModelName), (_xlpm.f(FitData[[#This Row],[x]],Coefficients))), "")</f>
        <v/>
      </c>
      <c r="G106" s="3" t="str">
        <f>IF(NOT(ISBLANK(FitData[[#This Row],[x]])), FitData[[#This Row],[Predicted]]-FitData[[#This Row],[y]], "")</f>
        <v/>
      </c>
    </row>
    <row r="107" spans="2:7">
      <c r="B107" s="4"/>
      <c r="C107" s="4"/>
      <c r="F107" s="66" t="str" cm="1">
        <f t="array" ref="F107">IF(NOT(ISBLANK(FitData[[#This Row],[x]])), _xlfn.LET(_xlpm.f, MODEL(ModelName), (_xlpm.f(FitData[[#This Row],[x]],Coefficients))), "")</f>
        <v/>
      </c>
      <c r="G107" s="3" t="str">
        <f>IF(NOT(ISBLANK(FitData[[#This Row],[x]])), FitData[[#This Row],[Predicted]]-FitData[[#This Row],[y]], "")</f>
        <v/>
      </c>
    </row>
    <row r="108" spans="2:7">
      <c r="B108" s="4"/>
      <c r="C108" s="4"/>
      <c r="F108" s="66" t="str" cm="1">
        <f t="array" ref="F108">IF(NOT(ISBLANK(FitData[[#This Row],[x]])), _xlfn.LET(_xlpm.f, MODEL(ModelName), (_xlpm.f(FitData[[#This Row],[x]],Coefficients))), "")</f>
        <v/>
      </c>
      <c r="G108" s="3" t="str">
        <f>IF(NOT(ISBLANK(FitData[[#This Row],[x]])), FitData[[#This Row],[Predicted]]-FitData[[#This Row],[y]], "")</f>
        <v/>
      </c>
    </row>
    <row r="109" spans="2:7">
      <c r="B109" s="4"/>
      <c r="C109" s="4"/>
      <c r="F109" s="66" t="str" cm="1">
        <f t="array" ref="F109">IF(NOT(ISBLANK(FitData[[#This Row],[x]])), _xlfn.LET(_xlpm.f, MODEL(ModelName), (_xlpm.f(FitData[[#This Row],[x]],Coefficients))), "")</f>
        <v/>
      </c>
      <c r="G109" s="3" t="str">
        <f>IF(NOT(ISBLANK(FitData[[#This Row],[x]])), FitData[[#This Row],[Predicted]]-FitData[[#This Row],[y]], "")</f>
        <v/>
      </c>
    </row>
    <row r="110" spans="2:7">
      <c r="B110" s="4"/>
      <c r="C110" s="4"/>
      <c r="F110" s="66" t="str" cm="1">
        <f t="array" ref="F110">IF(NOT(ISBLANK(FitData[[#This Row],[x]])), _xlfn.LET(_xlpm.f, MODEL(ModelName), (_xlpm.f(FitData[[#This Row],[x]],Coefficients))), "")</f>
        <v/>
      </c>
      <c r="G110" s="3" t="str">
        <f>IF(NOT(ISBLANK(FitData[[#This Row],[x]])), FitData[[#This Row],[Predicted]]-FitData[[#This Row],[y]], "")</f>
        <v/>
      </c>
    </row>
    <row r="111" spans="2:7">
      <c r="B111" s="4"/>
      <c r="C111" s="4"/>
      <c r="F111" s="66" t="str" cm="1">
        <f t="array" ref="F111">IF(NOT(ISBLANK(FitData[[#This Row],[x]])), _xlfn.LET(_xlpm.f, MODEL(ModelName), (_xlpm.f(FitData[[#This Row],[x]],Coefficients))), "")</f>
        <v/>
      </c>
      <c r="G111" s="3" t="str">
        <f>IF(NOT(ISBLANK(FitData[[#This Row],[x]])), FitData[[#This Row],[Predicted]]-FitData[[#This Row],[y]], "")</f>
        <v/>
      </c>
    </row>
    <row r="112" spans="2:7">
      <c r="B112" s="4"/>
      <c r="C112" s="4"/>
      <c r="F112" s="66" t="str" cm="1">
        <f t="array" ref="F112">IF(NOT(ISBLANK(FitData[[#This Row],[x]])), _xlfn.LET(_xlpm.f, MODEL(ModelName), (_xlpm.f(FitData[[#This Row],[x]],Coefficients))), "")</f>
        <v/>
      </c>
      <c r="G112" s="3" t="str">
        <f>IF(NOT(ISBLANK(FitData[[#This Row],[x]])), FitData[[#This Row],[Predicted]]-FitData[[#This Row],[y]], "")</f>
        <v/>
      </c>
    </row>
    <row r="113" spans="2:7">
      <c r="B113" s="4"/>
      <c r="C113" s="4"/>
      <c r="F113" s="66" t="str" cm="1">
        <f t="array" ref="F113">IF(NOT(ISBLANK(FitData[[#This Row],[x]])), _xlfn.LET(_xlpm.f, MODEL(ModelName), (_xlpm.f(FitData[[#This Row],[x]],Coefficients))), "")</f>
        <v/>
      </c>
      <c r="G113" s="3" t="str">
        <f>IF(NOT(ISBLANK(FitData[[#This Row],[x]])), FitData[[#This Row],[Predicted]]-FitData[[#This Row],[y]], "")</f>
        <v/>
      </c>
    </row>
    <row r="114" spans="2:7">
      <c r="B114" s="4"/>
      <c r="C114" s="4"/>
      <c r="F114" s="66" t="str" cm="1">
        <f t="array" ref="F114">IF(NOT(ISBLANK(FitData[[#This Row],[x]])), _xlfn.LET(_xlpm.f, MODEL(ModelName), (_xlpm.f(FitData[[#This Row],[x]],Coefficients))), "")</f>
        <v/>
      </c>
      <c r="G114" s="3" t="str">
        <f>IF(NOT(ISBLANK(FitData[[#This Row],[x]])), FitData[[#This Row],[Predicted]]-FitData[[#This Row],[y]], "")</f>
        <v/>
      </c>
    </row>
    <row r="115" spans="2:7">
      <c r="B115" s="4"/>
      <c r="C115" s="4"/>
      <c r="F115" s="66" t="str" cm="1">
        <f t="array" ref="F115">IF(NOT(ISBLANK(FitData[[#This Row],[x]])), _xlfn.LET(_xlpm.f, MODEL(ModelName), (_xlpm.f(FitData[[#This Row],[x]],Coefficients))), "")</f>
        <v/>
      </c>
      <c r="G115" s="3" t="str">
        <f>IF(NOT(ISBLANK(FitData[[#This Row],[x]])), FitData[[#This Row],[Predicted]]-FitData[[#This Row],[y]], "")</f>
        <v/>
      </c>
    </row>
    <row r="116" spans="2:7">
      <c r="B116" s="4"/>
      <c r="C116" s="4"/>
      <c r="F116" s="66" t="str" cm="1">
        <f t="array" ref="F116">IF(NOT(ISBLANK(FitData[[#This Row],[x]])), _xlfn.LET(_xlpm.f, MODEL(ModelName), (_xlpm.f(FitData[[#This Row],[x]],Coefficients))), "")</f>
        <v/>
      </c>
      <c r="G116" s="3" t="str">
        <f>IF(NOT(ISBLANK(FitData[[#This Row],[x]])), FitData[[#This Row],[Predicted]]-FitData[[#This Row],[y]], "")</f>
        <v/>
      </c>
    </row>
    <row r="117" spans="2:7">
      <c r="B117" s="4"/>
      <c r="C117" s="4"/>
      <c r="F117" s="66" t="str" cm="1">
        <f t="array" ref="F117">IF(NOT(ISBLANK(FitData[[#This Row],[x]])), _xlfn.LET(_xlpm.f, MODEL(ModelName), (_xlpm.f(FitData[[#This Row],[x]],Coefficients))), "")</f>
        <v/>
      </c>
      <c r="G117" s="3" t="str">
        <f>IF(NOT(ISBLANK(FitData[[#This Row],[x]])), FitData[[#This Row],[Predicted]]-FitData[[#This Row],[y]], "")</f>
        <v/>
      </c>
    </row>
    <row r="118" spans="2:7">
      <c r="B118" s="4"/>
      <c r="C118" s="4"/>
      <c r="F118" s="66" t="str" cm="1">
        <f t="array" ref="F118">IF(NOT(ISBLANK(FitData[[#This Row],[x]])), _xlfn.LET(_xlpm.f, MODEL(ModelName), (_xlpm.f(FitData[[#This Row],[x]],Coefficients))), "")</f>
        <v/>
      </c>
      <c r="G118" s="3" t="str">
        <f>IF(NOT(ISBLANK(FitData[[#This Row],[x]])), FitData[[#This Row],[Predicted]]-FitData[[#This Row],[y]], "")</f>
        <v/>
      </c>
    </row>
    <row r="119" spans="2:7">
      <c r="B119" s="4"/>
      <c r="C119" s="4"/>
      <c r="F119" s="66" t="str" cm="1">
        <f t="array" ref="F119">IF(NOT(ISBLANK(FitData[[#This Row],[x]])), _xlfn.LET(_xlpm.f, MODEL(ModelName), (_xlpm.f(FitData[[#This Row],[x]],Coefficients))), "")</f>
        <v/>
      </c>
      <c r="G119" s="3" t="str">
        <f>IF(NOT(ISBLANK(FitData[[#This Row],[x]])), FitData[[#This Row],[Predicted]]-FitData[[#This Row],[y]], "")</f>
        <v/>
      </c>
    </row>
    <row r="120" spans="2:7">
      <c r="B120" s="4"/>
      <c r="C120" s="4"/>
      <c r="F120" s="66" t="str" cm="1">
        <f t="array" ref="F120">IF(NOT(ISBLANK(FitData[[#This Row],[x]])), _xlfn.LET(_xlpm.f, MODEL(ModelName), (_xlpm.f(FitData[[#This Row],[x]],Coefficients))), "")</f>
        <v/>
      </c>
      <c r="G120" s="3" t="str">
        <f>IF(NOT(ISBLANK(FitData[[#This Row],[x]])), FitData[[#This Row],[Predicted]]-FitData[[#This Row],[y]], "")</f>
        <v/>
      </c>
    </row>
    <row r="121" spans="2:7">
      <c r="B121" s="4"/>
      <c r="C121" s="4"/>
      <c r="F121" s="66" t="str" cm="1">
        <f t="array" ref="F121">IF(NOT(ISBLANK(FitData[[#This Row],[x]])), _xlfn.LET(_xlpm.f, MODEL(ModelName), (_xlpm.f(FitData[[#This Row],[x]],Coefficients))), "")</f>
        <v/>
      </c>
      <c r="G121" s="3" t="str">
        <f>IF(NOT(ISBLANK(FitData[[#This Row],[x]])), FitData[[#This Row],[Predicted]]-FitData[[#This Row],[y]], "")</f>
        <v/>
      </c>
    </row>
    <row r="122" spans="2:7">
      <c r="B122" s="4"/>
      <c r="C122" s="4"/>
      <c r="F122" s="66" t="str" cm="1">
        <f t="array" ref="F122">IF(NOT(ISBLANK(FitData[[#This Row],[x]])), _xlfn.LET(_xlpm.f, MODEL(ModelName), (_xlpm.f(FitData[[#This Row],[x]],Coefficients))), "")</f>
        <v/>
      </c>
      <c r="G122" s="3" t="str">
        <f>IF(NOT(ISBLANK(FitData[[#This Row],[x]])), FitData[[#This Row],[Predicted]]-FitData[[#This Row],[y]], "")</f>
        <v/>
      </c>
    </row>
    <row r="123" spans="2:7">
      <c r="B123" s="4"/>
      <c r="C123" s="4"/>
      <c r="F123" s="66" t="str" cm="1">
        <f t="array" ref="F123">IF(NOT(ISBLANK(FitData[[#This Row],[x]])), _xlfn.LET(_xlpm.f, MODEL(ModelName), (_xlpm.f(FitData[[#This Row],[x]],Coefficients))), "")</f>
        <v/>
      </c>
      <c r="G123" s="3" t="str">
        <f>IF(NOT(ISBLANK(FitData[[#This Row],[x]])), FitData[[#This Row],[Predicted]]-FitData[[#This Row],[y]], "")</f>
        <v/>
      </c>
    </row>
    <row r="124" spans="2:7">
      <c r="B124" s="4"/>
      <c r="C124" s="4"/>
      <c r="F124" s="66" t="str" cm="1">
        <f t="array" ref="F124">IF(NOT(ISBLANK(FitData[[#This Row],[x]])), _xlfn.LET(_xlpm.f, MODEL(ModelName), (_xlpm.f(FitData[[#This Row],[x]],Coefficients))), "")</f>
        <v/>
      </c>
      <c r="G124" s="3" t="str">
        <f>IF(NOT(ISBLANK(FitData[[#This Row],[x]])), FitData[[#This Row],[Predicted]]-FitData[[#This Row],[y]], "")</f>
        <v/>
      </c>
    </row>
    <row r="125" spans="2:7">
      <c r="B125" s="4"/>
      <c r="C125" s="4"/>
      <c r="F125" s="66" t="str" cm="1">
        <f t="array" ref="F125">IF(NOT(ISBLANK(FitData[[#This Row],[x]])), _xlfn.LET(_xlpm.f, MODEL(ModelName), (_xlpm.f(FitData[[#This Row],[x]],Coefficients))), "")</f>
        <v/>
      </c>
      <c r="G125" s="3" t="str">
        <f>IF(NOT(ISBLANK(FitData[[#This Row],[x]])), FitData[[#This Row],[Predicted]]-FitData[[#This Row],[y]], "")</f>
        <v/>
      </c>
    </row>
    <row r="126" spans="2:7">
      <c r="B126" s="4"/>
      <c r="C126" s="4"/>
      <c r="F126" s="66" t="str" cm="1">
        <f t="array" ref="F126">IF(NOT(ISBLANK(FitData[[#This Row],[x]])), _xlfn.LET(_xlpm.f, MODEL(ModelName), (_xlpm.f(FitData[[#This Row],[x]],Coefficients))), "")</f>
        <v/>
      </c>
      <c r="G126" s="3" t="str">
        <f>IF(NOT(ISBLANK(FitData[[#This Row],[x]])), FitData[[#This Row],[Predicted]]-FitData[[#This Row],[y]], "")</f>
        <v/>
      </c>
    </row>
    <row r="127" spans="2:7">
      <c r="B127" s="4"/>
      <c r="C127" s="4"/>
      <c r="F127" s="66" t="str" cm="1">
        <f t="array" ref="F127">IF(NOT(ISBLANK(FitData[[#This Row],[x]])), _xlfn.LET(_xlpm.f, MODEL(ModelName), (_xlpm.f(FitData[[#This Row],[x]],Coefficients))), "")</f>
        <v/>
      </c>
      <c r="G127" s="3" t="str">
        <f>IF(NOT(ISBLANK(FitData[[#This Row],[x]])), FitData[[#This Row],[Predicted]]-FitData[[#This Row],[y]], "")</f>
        <v/>
      </c>
    </row>
    <row r="128" spans="2:7">
      <c r="B128" s="4"/>
      <c r="C128" s="4"/>
      <c r="F128" s="66" t="str" cm="1">
        <f t="array" ref="F128">IF(NOT(ISBLANK(FitData[[#This Row],[x]])), _xlfn.LET(_xlpm.f, MODEL(ModelName), (_xlpm.f(FitData[[#This Row],[x]],Coefficients))), "")</f>
        <v/>
      </c>
      <c r="G128" s="3" t="str">
        <f>IF(NOT(ISBLANK(FitData[[#This Row],[x]])), FitData[[#This Row],[Predicted]]-FitData[[#This Row],[y]], "")</f>
        <v/>
      </c>
    </row>
    <row r="129" spans="2:7">
      <c r="B129" s="4"/>
      <c r="C129" s="4"/>
      <c r="F129" s="66" t="str" cm="1">
        <f t="array" ref="F129">IF(NOT(ISBLANK(FitData[[#This Row],[x]])), _xlfn.LET(_xlpm.f, MODEL(ModelName), (_xlpm.f(FitData[[#This Row],[x]],Coefficients))), "")</f>
        <v/>
      </c>
      <c r="G129" s="3" t="str">
        <f>IF(NOT(ISBLANK(FitData[[#This Row],[x]])), FitData[[#This Row],[Predicted]]-FitData[[#This Row],[y]], "")</f>
        <v/>
      </c>
    </row>
    <row r="130" spans="2:7">
      <c r="B130" s="4"/>
      <c r="C130" s="4"/>
      <c r="F130" s="66" t="str" cm="1">
        <f t="array" ref="F130">IF(NOT(ISBLANK(FitData[[#This Row],[x]])), _xlfn.LET(_xlpm.f, MODEL(ModelName), (_xlpm.f(FitData[[#This Row],[x]],Coefficients))), "")</f>
        <v/>
      </c>
      <c r="G130" s="3" t="str">
        <f>IF(NOT(ISBLANK(FitData[[#This Row],[x]])), FitData[[#This Row],[Predicted]]-FitData[[#This Row],[y]], "")</f>
        <v/>
      </c>
    </row>
    <row r="131" spans="2:7">
      <c r="B131" s="4"/>
      <c r="C131" s="4"/>
      <c r="F131" s="66" t="str" cm="1">
        <f t="array" ref="F131">IF(NOT(ISBLANK(FitData[[#This Row],[x]])), _xlfn.LET(_xlpm.f, MODEL(ModelName), (_xlpm.f(FitData[[#This Row],[x]],Coefficients))), "")</f>
        <v/>
      </c>
      <c r="G131" s="3" t="str">
        <f>IF(NOT(ISBLANK(FitData[[#This Row],[x]])), FitData[[#This Row],[Predicted]]-FitData[[#This Row],[y]], "")</f>
        <v/>
      </c>
    </row>
    <row r="132" spans="2:7">
      <c r="B132" s="4"/>
      <c r="C132" s="4"/>
      <c r="F132" s="66" t="str" cm="1">
        <f t="array" ref="F132">IF(NOT(ISBLANK(FitData[[#This Row],[x]])), _xlfn.LET(_xlpm.f, MODEL(ModelName), (_xlpm.f(FitData[[#This Row],[x]],Coefficients))), "")</f>
        <v/>
      </c>
      <c r="G132" s="3" t="str">
        <f>IF(NOT(ISBLANK(FitData[[#This Row],[x]])), FitData[[#This Row],[Predicted]]-FitData[[#This Row],[y]], "")</f>
        <v/>
      </c>
    </row>
    <row r="133" spans="2:7">
      <c r="B133" s="4"/>
      <c r="C133" s="4"/>
      <c r="F133" s="66" t="str" cm="1">
        <f t="array" ref="F133">IF(NOT(ISBLANK(FitData[[#This Row],[x]])), _xlfn.LET(_xlpm.f, MODEL(ModelName), (_xlpm.f(FitData[[#This Row],[x]],Coefficients))), "")</f>
        <v/>
      </c>
      <c r="G133" s="3" t="str">
        <f>IF(NOT(ISBLANK(FitData[[#This Row],[x]])), FitData[[#This Row],[Predicted]]-FitData[[#This Row],[y]], "")</f>
        <v/>
      </c>
    </row>
    <row r="134" spans="2:7">
      <c r="B134" s="4"/>
      <c r="C134" s="4"/>
      <c r="F134" s="66" t="str" cm="1">
        <f t="array" ref="F134">IF(NOT(ISBLANK(FitData[[#This Row],[x]])), _xlfn.LET(_xlpm.f, MODEL(ModelName), (_xlpm.f(FitData[[#This Row],[x]],Coefficients))), "")</f>
        <v/>
      </c>
      <c r="G134" s="3" t="str">
        <f>IF(NOT(ISBLANK(FitData[[#This Row],[x]])), FitData[[#This Row],[Predicted]]-FitData[[#This Row],[y]], "")</f>
        <v/>
      </c>
    </row>
    <row r="135" spans="2:7">
      <c r="B135" s="4"/>
      <c r="C135" s="4"/>
      <c r="F135" s="66" t="str" cm="1">
        <f t="array" ref="F135">IF(NOT(ISBLANK(FitData[[#This Row],[x]])), _xlfn.LET(_xlpm.f, MODEL(ModelName), (_xlpm.f(FitData[[#This Row],[x]],Coefficients))), "")</f>
        <v/>
      </c>
      <c r="G135" s="3" t="str">
        <f>IF(NOT(ISBLANK(FitData[[#This Row],[x]])), FitData[[#This Row],[Predicted]]-FitData[[#This Row],[y]], "")</f>
        <v/>
      </c>
    </row>
    <row r="136" spans="2:7">
      <c r="B136" s="4"/>
      <c r="C136" s="4"/>
      <c r="F136" s="66" t="str" cm="1">
        <f t="array" ref="F136">IF(NOT(ISBLANK(FitData[[#This Row],[x]])), _xlfn.LET(_xlpm.f, MODEL(ModelName), (_xlpm.f(FitData[[#This Row],[x]],Coefficients))), "")</f>
        <v/>
      </c>
      <c r="G136" s="3" t="str">
        <f>IF(NOT(ISBLANK(FitData[[#This Row],[x]])), FitData[[#This Row],[Predicted]]-FitData[[#This Row],[y]], "")</f>
        <v/>
      </c>
    </row>
    <row r="137" spans="2:7">
      <c r="B137" s="4"/>
      <c r="C137" s="4"/>
      <c r="F137" s="66" t="str" cm="1">
        <f t="array" ref="F137">IF(NOT(ISBLANK(FitData[[#This Row],[x]])), _xlfn.LET(_xlpm.f, MODEL(ModelName), (_xlpm.f(FitData[[#This Row],[x]],Coefficients))), "")</f>
        <v/>
      </c>
      <c r="G137" s="3" t="str">
        <f>IF(NOT(ISBLANK(FitData[[#This Row],[x]])), FitData[[#This Row],[Predicted]]-FitData[[#This Row],[y]], "")</f>
        <v/>
      </c>
    </row>
    <row r="138" spans="2:7">
      <c r="B138" s="4"/>
      <c r="C138" s="4"/>
      <c r="F138" s="66" t="str" cm="1">
        <f t="array" ref="F138">IF(NOT(ISBLANK(FitData[[#This Row],[x]])), _xlfn.LET(_xlpm.f, MODEL(ModelName), (_xlpm.f(FitData[[#This Row],[x]],Coefficients))), "")</f>
        <v/>
      </c>
      <c r="G138" s="3" t="str">
        <f>IF(NOT(ISBLANK(FitData[[#This Row],[x]])), FitData[[#This Row],[Predicted]]-FitData[[#This Row],[y]], "")</f>
        <v/>
      </c>
    </row>
    <row r="139" spans="2:7">
      <c r="B139" s="4"/>
      <c r="C139" s="4"/>
      <c r="F139" s="66" t="str" cm="1">
        <f t="array" ref="F139">IF(NOT(ISBLANK(FitData[[#This Row],[x]])), _xlfn.LET(_xlpm.f, MODEL(ModelName), (_xlpm.f(FitData[[#This Row],[x]],Coefficients))), "")</f>
        <v/>
      </c>
      <c r="G139" s="3" t="str">
        <f>IF(NOT(ISBLANK(FitData[[#This Row],[x]])), FitData[[#This Row],[Predicted]]-FitData[[#This Row],[y]], "")</f>
        <v/>
      </c>
    </row>
    <row r="140" spans="2:7">
      <c r="B140" s="4"/>
      <c r="C140" s="4"/>
      <c r="F140" s="66" t="str" cm="1">
        <f t="array" ref="F140">IF(NOT(ISBLANK(FitData[[#This Row],[x]])), _xlfn.LET(_xlpm.f, MODEL(ModelName), (_xlpm.f(FitData[[#This Row],[x]],Coefficients))), "")</f>
        <v/>
      </c>
      <c r="G140" s="3" t="str">
        <f>IF(NOT(ISBLANK(FitData[[#This Row],[x]])), FitData[[#This Row],[Predicted]]-FitData[[#This Row],[y]], "")</f>
        <v/>
      </c>
    </row>
    <row r="141" spans="2:7">
      <c r="B141" s="4"/>
      <c r="C141" s="4"/>
      <c r="F141" s="66" t="str" cm="1">
        <f t="array" ref="F141">IF(NOT(ISBLANK(FitData[[#This Row],[x]])), _xlfn.LET(_xlpm.f, MODEL(ModelName), (_xlpm.f(FitData[[#This Row],[x]],Coefficients))), "")</f>
        <v/>
      </c>
      <c r="G141" s="3" t="str">
        <f>IF(NOT(ISBLANK(FitData[[#This Row],[x]])), FitData[[#This Row],[Predicted]]-FitData[[#This Row],[y]], "")</f>
        <v/>
      </c>
    </row>
    <row r="142" spans="2:7">
      <c r="B142" s="4"/>
      <c r="C142" s="4"/>
      <c r="F142" s="66" t="str" cm="1">
        <f t="array" ref="F142">IF(NOT(ISBLANK(FitData[[#This Row],[x]])), _xlfn.LET(_xlpm.f, MODEL(ModelName), (_xlpm.f(FitData[[#This Row],[x]],Coefficients))), "")</f>
        <v/>
      </c>
      <c r="G142" s="3" t="str">
        <f>IF(NOT(ISBLANK(FitData[[#This Row],[x]])), FitData[[#This Row],[Predicted]]-FitData[[#This Row],[y]], "")</f>
        <v/>
      </c>
    </row>
    <row r="143" spans="2:7">
      <c r="B143" s="4"/>
      <c r="C143" s="4"/>
      <c r="F143" s="66" t="str" cm="1">
        <f t="array" ref="F143">IF(NOT(ISBLANK(FitData[[#This Row],[x]])), _xlfn.LET(_xlpm.f, MODEL(ModelName), (_xlpm.f(FitData[[#This Row],[x]],Coefficients))), "")</f>
        <v/>
      </c>
      <c r="G143" s="3" t="str">
        <f>IF(NOT(ISBLANK(FitData[[#This Row],[x]])), FitData[[#This Row],[Predicted]]-FitData[[#This Row],[y]], "")</f>
        <v/>
      </c>
    </row>
    <row r="144" spans="2:7">
      <c r="B144" s="4"/>
      <c r="C144" s="4"/>
      <c r="F144" s="66" t="str" cm="1">
        <f t="array" ref="F144">IF(NOT(ISBLANK(FitData[[#This Row],[x]])), _xlfn.LET(_xlpm.f, MODEL(ModelName), (_xlpm.f(FitData[[#This Row],[x]],Coefficients))), "")</f>
        <v/>
      </c>
      <c r="G144" s="3" t="str">
        <f>IF(NOT(ISBLANK(FitData[[#This Row],[x]])), FitData[[#This Row],[Predicted]]-FitData[[#This Row],[y]], "")</f>
        <v/>
      </c>
    </row>
    <row r="145" spans="2:7">
      <c r="B145" s="4"/>
      <c r="C145" s="4"/>
      <c r="F145" s="66" t="str" cm="1">
        <f t="array" ref="F145">IF(NOT(ISBLANK(FitData[[#This Row],[x]])), _xlfn.LET(_xlpm.f, MODEL(ModelName), (_xlpm.f(FitData[[#This Row],[x]],Coefficients))), "")</f>
        <v/>
      </c>
      <c r="G145" s="3" t="str">
        <f>IF(NOT(ISBLANK(FitData[[#This Row],[x]])), FitData[[#This Row],[Predicted]]-FitData[[#This Row],[y]], "")</f>
        <v/>
      </c>
    </row>
    <row r="146" spans="2:7">
      <c r="B146" s="4"/>
      <c r="C146" s="4"/>
      <c r="F146" s="66" t="str" cm="1">
        <f t="array" ref="F146">IF(NOT(ISBLANK(FitData[[#This Row],[x]])), _xlfn.LET(_xlpm.f, MODEL(ModelName), (_xlpm.f(FitData[[#This Row],[x]],Coefficients))), "")</f>
        <v/>
      </c>
      <c r="G146" s="3" t="str">
        <f>IF(NOT(ISBLANK(FitData[[#This Row],[x]])), FitData[[#This Row],[Predicted]]-FitData[[#This Row],[y]], "")</f>
        <v/>
      </c>
    </row>
    <row r="147" spans="2:7">
      <c r="B147" s="4"/>
      <c r="C147" s="4"/>
      <c r="F147" s="66" t="str" cm="1">
        <f t="array" ref="F147">IF(NOT(ISBLANK(FitData[[#This Row],[x]])), _xlfn.LET(_xlpm.f, MODEL(ModelName), (_xlpm.f(FitData[[#This Row],[x]],Coefficients))), "")</f>
        <v/>
      </c>
      <c r="G147" s="3" t="str">
        <f>IF(NOT(ISBLANK(FitData[[#This Row],[x]])), FitData[[#This Row],[Predicted]]-FitData[[#This Row],[y]], "")</f>
        <v/>
      </c>
    </row>
    <row r="148" spans="2:7">
      <c r="B148" s="4"/>
      <c r="C148" s="4"/>
      <c r="F148" s="66" t="str" cm="1">
        <f t="array" ref="F148">IF(NOT(ISBLANK(FitData[[#This Row],[x]])), _xlfn.LET(_xlpm.f, MODEL(ModelName), (_xlpm.f(FitData[[#This Row],[x]],Coefficients))), "")</f>
        <v/>
      </c>
      <c r="G148" s="3" t="str">
        <f>IF(NOT(ISBLANK(FitData[[#This Row],[x]])), FitData[[#This Row],[Predicted]]-FitData[[#This Row],[y]], "")</f>
        <v/>
      </c>
    </row>
    <row r="149" spans="2:7">
      <c r="B149" s="4"/>
      <c r="C149" s="4"/>
      <c r="F149" s="66" t="str" cm="1">
        <f t="array" ref="F149">IF(NOT(ISBLANK(FitData[[#This Row],[x]])), _xlfn.LET(_xlpm.f, MODEL(ModelName), (_xlpm.f(FitData[[#This Row],[x]],Coefficients))), "")</f>
        <v/>
      </c>
      <c r="G149" s="3" t="str">
        <f>IF(NOT(ISBLANK(FitData[[#This Row],[x]])), FitData[[#This Row],[Predicted]]-FitData[[#This Row],[y]], "")</f>
        <v/>
      </c>
    </row>
    <row r="150" spans="2:7">
      <c r="B150" s="4"/>
      <c r="C150" s="4"/>
      <c r="F150" s="66" t="str" cm="1">
        <f t="array" ref="F150">IF(NOT(ISBLANK(FitData[[#This Row],[x]])), _xlfn.LET(_xlpm.f, MODEL(ModelName), (_xlpm.f(FitData[[#This Row],[x]],Coefficients))), "")</f>
        <v/>
      </c>
      <c r="G150" s="3" t="str">
        <f>IF(NOT(ISBLANK(FitData[[#This Row],[x]])), FitData[[#This Row],[Predicted]]-FitData[[#This Row],[y]], "")</f>
        <v/>
      </c>
    </row>
    <row r="151" spans="2:7">
      <c r="B151" s="4"/>
      <c r="C151" s="4"/>
      <c r="F151" s="66" t="str" cm="1">
        <f t="array" ref="F151">IF(NOT(ISBLANK(FitData[[#This Row],[x]])), _xlfn.LET(_xlpm.f, MODEL(ModelName), (_xlpm.f(FitData[[#This Row],[x]],Coefficients))), "")</f>
        <v/>
      </c>
      <c r="G151" s="3" t="str">
        <f>IF(NOT(ISBLANK(FitData[[#This Row],[x]])), FitData[[#This Row],[Predicted]]-FitData[[#This Row],[y]], "")</f>
        <v/>
      </c>
    </row>
    <row r="152" spans="2:7">
      <c r="B152" s="4"/>
      <c r="C152" s="4"/>
      <c r="F152" s="66" t="str" cm="1">
        <f t="array" ref="F152">IF(NOT(ISBLANK(FitData[[#This Row],[x]])), _xlfn.LET(_xlpm.f, MODEL(ModelName), (_xlpm.f(FitData[[#This Row],[x]],Coefficients))), "")</f>
        <v/>
      </c>
      <c r="G152" s="3" t="str">
        <f>IF(NOT(ISBLANK(FitData[[#This Row],[x]])), FitData[[#This Row],[Predicted]]-FitData[[#This Row],[y]], "")</f>
        <v/>
      </c>
    </row>
    <row r="153" spans="2:7">
      <c r="B153" s="4"/>
      <c r="C153" s="4"/>
      <c r="F153" s="66" t="str" cm="1">
        <f t="array" ref="F153">IF(NOT(ISBLANK(FitData[[#This Row],[x]])), _xlfn.LET(_xlpm.f, MODEL(ModelName), (_xlpm.f(FitData[[#This Row],[x]],Coefficients))), "")</f>
        <v/>
      </c>
      <c r="G153" s="3" t="str">
        <f>IF(NOT(ISBLANK(FitData[[#This Row],[x]])), FitData[[#This Row],[Predicted]]-FitData[[#This Row],[y]], "")</f>
        <v/>
      </c>
    </row>
    <row r="154" spans="2:7">
      <c r="B154" s="4"/>
      <c r="C154" s="4"/>
      <c r="F154" s="66" t="str" cm="1">
        <f t="array" ref="F154">IF(NOT(ISBLANK(FitData[[#This Row],[x]])), _xlfn.LET(_xlpm.f, MODEL(ModelName), (_xlpm.f(FitData[[#This Row],[x]],Coefficients))), "")</f>
        <v/>
      </c>
      <c r="G154" s="3" t="str">
        <f>IF(NOT(ISBLANK(FitData[[#This Row],[x]])), FitData[[#This Row],[Predicted]]-FitData[[#This Row],[y]], "")</f>
        <v/>
      </c>
    </row>
    <row r="155" spans="2:7">
      <c r="B155" s="4"/>
      <c r="C155" s="4"/>
      <c r="F155" s="66" t="str" cm="1">
        <f t="array" ref="F155">IF(NOT(ISBLANK(FitData[[#This Row],[x]])), _xlfn.LET(_xlpm.f, MODEL(ModelName), (_xlpm.f(FitData[[#This Row],[x]],Coefficients))), "")</f>
        <v/>
      </c>
      <c r="G155" s="3" t="str">
        <f>IF(NOT(ISBLANK(FitData[[#This Row],[x]])), FitData[[#This Row],[Predicted]]-FitData[[#This Row],[y]], "")</f>
        <v/>
      </c>
    </row>
    <row r="156" spans="2:7">
      <c r="B156" s="4"/>
      <c r="C156" s="4"/>
      <c r="F156" s="66" t="str" cm="1">
        <f t="array" ref="F156">IF(NOT(ISBLANK(FitData[[#This Row],[x]])), _xlfn.LET(_xlpm.f, MODEL(ModelName), (_xlpm.f(FitData[[#This Row],[x]],Coefficients))), "")</f>
        <v/>
      </c>
      <c r="G156" s="3" t="str">
        <f>IF(NOT(ISBLANK(FitData[[#This Row],[x]])), FitData[[#This Row],[Predicted]]-FitData[[#This Row],[y]], "")</f>
        <v/>
      </c>
    </row>
    <row r="157" spans="2:7">
      <c r="B157" s="4"/>
      <c r="C157" s="4"/>
      <c r="F157" s="66" t="str" cm="1">
        <f t="array" ref="F157">IF(NOT(ISBLANK(FitData[[#This Row],[x]])), _xlfn.LET(_xlpm.f, MODEL(ModelName), (_xlpm.f(FitData[[#This Row],[x]],Coefficients))), "")</f>
        <v/>
      </c>
      <c r="G157" s="3" t="str">
        <f>IF(NOT(ISBLANK(FitData[[#This Row],[x]])), FitData[[#This Row],[Predicted]]-FitData[[#This Row],[y]], "")</f>
        <v/>
      </c>
    </row>
    <row r="158" spans="2:7">
      <c r="B158" s="4"/>
      <c r="C158" s="4"/>
      <c r="F158" s="66" t="str" cm="1">
        <f t="array" ref="F158">IF(NOT(ISBLANK(FitData[[#This Row],[x]])), _xlfn.LET(_xlpm.f, MODEL(ModelName), (_xlpm.f(FitData[[#This Row],[x]],Coefficients))), "")</f>
        <v/>
      </c>
      <c r="G158" s="3" t="str">
        <f>IF(NOT(ISBLANK(FitData[[#This Row],[x]])), FitData[[#This Row],[Predicted]]-FitData[[#This Row],[y]], "")</f>
        <v/>
      </c>
    </row>
    <row r="159" spans="2:7">
      <c r="B159" s="4"/>
      <c r="C159" s="4"/>
      <c r="F159" s="66" t="str" cm="1">
        <f t="array" ref="F159">IF(NOT(ISBLANK(FitData[[#This Row],[x]])), _xlfn.LET(_xlpm.f, MODEL(ModelName), (_xlpm.f(FitData[[#This Row],[x]],Coefficients))), "")</f>
        <v/>
      </c>
      <c r="G159" s="3" t="str">
        <f>IF(NOT(ISBLANK(FitData[[#This Row],[x]])), FitData[[#This Row],[Predicted]]-FitData[[#This Row],[y]], "")</f>
        <v/>
      </c>
    </row>
    <row r="160" spans="2:7">
      <c r="B160" s="4"/>
      <c r="C160" s="4"/>
      <c r="F160" s="66" t="str" cm="1">
        <f t="array" ref="F160">IF(NOT(ISBLANK(FitData[[#This Row],[x]])), _xlfn.LET(_xlpm.f, MODEL(ModelName), (_xlpm.f(FitData[[#This Row],[x]],Coefficients))), "")</f>
        <v/>
      </c>
      <c r="G160" s="3" t="str">
        <f>IF(NOT(ISBLANK(FitData[[#This Row],[x]])), FitData[[#This Row],[Predicted]]-FitData[[#This Row],[y]], "")</f>
        <v/>
      </c>
    </row>
    <row r="161" spans="2:7">
      <c r="B161" s="4"/>
      <c r="C161" s="4"/>
      <c r="F161" s="66" t="str" cm="1">
        <f t="array" ref="F161">IF(NOT(ISBLANK(FitData[[#This Row],[x]])), _xlfn.LET(_xlpm.f, MODEL(ModelName), (_xlpm.f(FitData[[#This Row],[x]],Coefficients))), "")</f>
        <v/>
      </c>
      <c r="G161" s="3" t="str">
        <f>IF(NOT(ISBLANK(FitData[[#This Row],[x]])), FitData[[#This Row],[Predicted]]-FitData[[#This Row],[y]], "")</f>
        <v/>
      </c>
    </row>
    <row r="162" spans="2:7">
      <c r="B162" s="4"/>
      <c r="C162" s="4"/>
      <c r="F162" s="66" t="str" cm="1">
        <f t="array" ref="F162">IF(NOT(ISBLANK(FitData[[#This Row],[x]])), _xlfn.LET(_xlpm.f, MODEL(ModelName), (_xlpm.f(FitData[[#This Row],[x]],Coefficients))), "")</f>
        <v/>
      </c>
      <c r="G162" s="3" t="str">
        <f>IF(NOT(ISBLANK(FitData[[#This Row],[x]])), FitData[[#This Row],[Predicted]]-FitData[[#This Row],[y]], "")</f>
        <v/>
      </c>
    </row>
    <row r="163" spans="2:7">
      <c r="B163" s="4"/>
      <c r="C163" s="4"/>
      <c r="F163" s="66" t="str" cm="1">
        <f t="array" ref="F163">IF(NOT(ISBLANK(FitData[[#This Row],[x]])), _xlfn.LET(_xlpm.f, MODEL(ModelName), (_xlpm.f(FitData[[#This Row],[x]],Coefficients))), "")</f>
        <v/>
      </c>
      <c r="G163" s="3" t="str">
        <f>IF(NOT(ISBLANK(FitData[[#This Row],[x]])), FitData[[#This Row],[Predicted]]-FitData[[#This Row],[y]], "")</f>
        <v/>
      </c>
    </row>
    <row r="164" spans="2:7">
      <c r="B164" s="4"/>
      <c r="C164" s="4"/>
      <c r="F164" s="66" t="str" cm="1">
        <f t="array" ref="F164">IF(NOT(ISBLANK(FitData[[#This Row],[x]])), _xlfn.LET(_xlpm.f, MODEL(ModelName), (_xlpm.f(FitData[[#This Row],[x]],Coefficients))), "")</f>
        <v/>
      </c>
      <c r="G164" s="3" t="str">
        <f>IF(NOT(ISBLANK(FitData[[#This Row],[x]])), FitData[[#This Row],[Predicted]]-FitData[[#This Row],[y]], "")</f>
        <v/>
      </c>
    </row>
    <row r="165" spans="2:7">
      <c r="B165" s="4"/>
      <c r="C165" s="4"/>
      <c r="F165" s="66" t="str" cm="1">
        <f t="array" ref="F165">IF(NOT(ISBLANK(FitData[[#This Row],[x]])), _xlfn.LET(_xlpm.f, MODEL(ModelName), (_xlpm.f(FitData[[#This Row],[x]],Coefficients))), "")</f>
        <v/>
      </c>
      <c r="G165" s="3" t="str">
        <f>IF(NOT(ISBLANK(FitData[[#This Row],[x]])), FitData[[#This Row],[Predicted]]-FitData[[#This Row],[y]], "")</f>
        <v/>
      </c>
    </row>
    <row r="166" spans="2:7">
      <c r="B166" s="4"/>
      <c r="C166" s="4"/>
      <c r="F166" s="66" t="str" cm="1">
        <f t="array" ref="F166">IF(NOT(ISBLANK(FitData[[#This Row],[x]])), _xlfn.LET(_xlpm.f, MODEL(ModelName), (_xlpm.f(FitData[[#This Row],[x]],Coefficients))), "")</f>
        <v/>
      </c>
      <c r="G166" s="3" t="str">
        <f>IF(NOT(ISBLANK(FitData[[#This Row],[x]])), FitData[[#This Row],[Predicted]]-FitData[[#This Row],[y]], "")</f>
        <v/>
      </c>
    </row>
    <row r="167" spans="2:7">
      <c r="B167" s="4"/>
      <c r="C167" s="4"/>
      <c r="F167" s="66" t="str" cm="1">
        <f t="array" ref="F167">IF(NOT(ISBLANK(FitData[[#This Row],[x]])), _xlfn.LET(_xlpm.f, MODEL(ModelName), (_xlpm.f(FitData[[#This Row],[x]],Coefficients))), "")</f>
        <v/>
      </c>
      <c r="G167" s="3" t="str">
        <f>IF(NOT(ISBLANK(FitData[[#This Row],[x]])), FitData[[#This Row],[Predicted]]-FitData[[#This Row],[y]], "")</f>
        <v/>
      </c>
    </row>
    <row r="168" spans="2:7">
      <c r="B168" s="4"/>
      <c r="C168" s="4"/>
      <c r="F168" s="66" t="str" cm="1">
        <f t="array" ref="F168">IF(NOT(ISBLANK(FitData[[#This Row],[x]])), _xlfn.LET(_xlpm.f, MODEL(ModelName), (_xlpm.f(FitData[[#This Row],[x]],Coefficients))), "")</f>
        <v/>
      </c>
      <c r="G168" s="3" t="str">
        <f>IF(NOT(ISBLANK(FitData[[#This Row],[x]])), FitData[[#This Row],[Predicted]]-FitData[[#This Row],[y]], "")</f>
        <v/>
      </c>
    </row>
    <row r="169" spans="2:7">
      <c r="B169" s="4"/>
      <c r="C169" s="4"/>
      <c r="F169" s="66" t="str" cm="1">
        <f t="array" ref="F169">IF(NOT(ISBLANK(FitData[[#This Row],[x]])), _xlfn.LET(_xlpm.f, MODEL(ModelName), (_xlpm.f(FitData[[#This Row],[x]],Coefficients))), "")</f>
        <v/>
      </c>
      <c r="G169" s="3" t="str">
        <f>IF(NOT(ISBLANK(FitData[[#This Row],[x]])), FitData[[#This Row],[Predicted]]-FitData[[#This Row],[y]], "")</f>
        <v/>
      </c>
    </row>
    <row r="170" spans="2:7">
      <c r="B170" s="4"/>
      <c r="C170" s="4"/>
      <c r="F170" s="66" t="str" cm="1">
        <f t="array" ref="F170">IF(NOT(ISBLANK(FitData[[#This Row],[x]])), _xlfn.LET(_xlpm.f, MODEL(ModelName), (_xlpm.f(FitData[[#This Row],[x]],Coefficients))), "")</f>
        <v/>
      </c>
      <c r="G170" s="3" t="str">
        <f>IF(NOT(ISBLANK(FitData[[#This Row],[x]])), FitData[[#This Row],[Predicted]]-FitData[[#This Row],[y]], "")</f>
        <v/>
      </c>
    </row>
    <row r="171" spans="2:7">
      <c r="B171" s="4"/>
      <c r="C171" s="4"/>
      <c r="F171" s="66" t="str" cm="1">
        <f t="array" ref="F171">IF(NOT(ISBLANK(FitData[[#This Row],[x]])), _xlfn.LET(_xlpm.f, MODEL(ModelName), (_xlpm.f(FitData[[#This Row],[x]],Coefficients))), "")</f>
        <v/>
      </c>
      <c r="G171" s="3" t="str">
        <f>IF(NOT(ISBLANK(FitData[[#This Row],[x]])), FitData[[#This Row],[Predicted]]-FitData[[#This Row],[y]], "")</f>
        <v/>
      </c>
    </row>
    <row r="172" spans="2:7">
      <c r="B172" s="4"/>
      <c r="C172" s="4"/>
      <c r="F172" s="66" t="str" cm="1">
        <f t="array" ref="F172">IF(NOT(ISBLANK(FitData[[#This Row],[x]])), _xlfn.LET(_xlpm.f, MODEL(ModelName), (_xlpm.f(FitData[[#This Row],[x]],Coefficients))), "")</f>
        <v/>
      </c>
      <c r="G172" s="3" t="str">
        <f>IF(NOT(ISBLANK(FitData[[#This Row],[x]])), FitData[[#This Row],[Predicted]]-FitData[[#This Row],[y]], "")</f>
        <v/>
      </c>
    </row>
    <row r="173" spans="2:7">
      <c r="B173" s="4"/>
      <c r="C173" s="4"/>
      <c r="F173" s="66" t="str" cm="1">
        <f t="array" ref="F173">IF(NOT(ISBLANK(FitData[[#This Row],[x]])), _xlfn.LET(_xlpm.f, MODEL(ModelName), (_xlpm.f(FitData[[#This Row],[x]],Coefficients))), "")</f>
        <v/>
      </c>
      <c r="G173" s="3" t="str">
        <f>IF(NOT(ISBLANK(FitData[[#This Row],[x]])), FitData[[#This Row],[Predicted]]-FitData[[#This Row],[y]], "")</f>
        <v/>
      </c>
    </row>
    <row r="174" spans="2:7">
      <c r="B174" s="4"/>
      <c r="C174" s="4"/>
      <c r="F174" s="66" t="str" cm="1">
        <f t="array" ref="F174">IF(NOT(ISBLANK(FitData[[#This Row],[x]])), _xlfn.LET(_xlpm.f, MODEL(ModelName), (_xlpm.f(FitData[[#This Row],[x]],Coefficients))), "")</f>
        <v/>
      </c>
      <c r="G174" s="3" t="str">
        <f>IF(NOT(ISBLANK(FitData[[#This Row],[x]])), FitData[[#This Row],[Predicted]]-FitData[[#This Row],[y]], "")</f>
        <v/>
      </c>
    </row>
    <row r="175" spans="2:7">
      <c r="B175" s="4"/>
      <c r="C175" s="4"/>
      <c r="F175" s="66" t="str" cm="1">
        <f t="array" ref="F175">IF(NOT(ISBLANK(FitData[[#This Row],[x]])), _xlfn.LET(_xlpm.f, MODEL(ModelName), (_xlpm.f(FitData[[#This Row],[x]],Coefficients))), "")</f>
        <v/>
      </c>
      <c r="G175" s="3" t="str">
        <f>IF(NOT(ISBLANK(FitData[[#This Row],[x]])), FitData[[#This Row],[Predicted]]-FitData[[#This Row],[y]], "")</f>
        <v/>
      </c>
    </row>
    <row r="176" spans="2:7">
      <c r="B176" s="4"/>
      <c r="C176" s="4"/>
      <c r="F176" s="66" t="str" cm="1">
        <f t="array" ref="F176">IF(NOT(ISBLANK(FitData[[#This Row],[x]])), _xlfn.LET(_xlpm.f, MODEL(ModelName), (_xlpm.f(FitData[[#This Row],[x]],Coefficients))), "")</f>
        <v/>
      </c>
      <c r="G176" s="3" t="str">
        <f>IF(NOT(ISBLANK(FitData[[#This Row],[x]])), FitData[[#This Row],[Predicted]]-FitData[[#This Row],[y]], "")</f>
        <v/>
      </c>
    </row>
    <row r="177" spans="2:7">
      <c r="B177" s="4"/>
      <c r="C177" s="4"/>
      <c r="F177" s="66" t="str" cm="1">
        <f t="array" ref="F177">IF(NOT(ISBLANK(FitData[[#This Row],[x]])), _xlfn.LET(_xlpm.f, MODEL(ModelName), (_xlpm.f(FitData[[#This Row],[x]],Coefficients))), "")</f>
        <v/>
      </c>
      <c r="G177" s="3" t="str">
        <f>IF(NOT(ISBLANK(FitData[[#This Row],[x]])), FitData[[#This Row],[Predicted]]-FitData[[#This Row],[y]], "")</f>
        <v/>
      </c>
    </row>
    <row r="178" spans="2:7">
      <c r="B178" s="4"/>
      <c r="C178" s="4"/>
      <c r="F178" s="66" t="str" cm="1">
        <f t="array" ref="F178">IF(NOT(ISBLANK(FitData[[#This Row],[x]])), _xlfn.LET(_xlpm.f, MODEL(ModelName), (_xlpm.f(FitData[[#This Row],[x]],Coefficients))), "")</f>
        <v/>
      </c>
      <c r="G178" s="3" t="str">
        <f>IF(NOT(ISBLANK(FitData[[#This Row],[x]])), FitData[[#This Row],[Predicted]]-FitData[[#This Row],[y]], "")</f>
        <v/>
      </c>
    </row>
    <row r="179" spans="2:7">
      <c r="B179" s="4"/>
      <c r="C179" s="4"/>
      <c r="F179" s="66" t="str" cm="1">
        <f t="array" ref="F179">IF(NOT(ISBLANK(FitData[[#This Row],[x]])), _xlfn.LET(_xlpm.f, MODEL(ModelName), (_xlpm.f(FitData[[#This Row],[x]],Coefficients))), "")</f>
        <v/>
      </c>
      <c r="G179" s="3" t="str">
        <f>IF(NOT(ISBLANK(FitData[[#This Row],[x]])), FitData[[#This Row],[Predicted]]-FitData[[#This Row],[y]], "")</f>
        <v/>
      </c>
    </row>
    <row r="180" spans="2:7">
      <c r="B180" s="4"/>
      <c r="C180" s="4"/>
      <c r="F180" s="66" t="str" cm="1">
        <f t="array" ref="F180">IF(NOT(ISBLANK(FitData[[#This Row],[x]])), _xlfn.LET(_xlpm.f, MODEL(ModelName), (_xlpm.f(FitData[[#This Row],[x]],Coefficients))), "")</f>
        <v/>
      </c>
      <c r="G180" s="3" t="str">
        <f>IF(NOT(ISBLANK(FitData[[#This Row],[x]])), FitData[[#This Row],[Predicted]]-FitData[[#This Row],[y]], "")</f>
        <v/>
      </c>
    </row>
    <row r="181" spans="2:7">
      <c r="B181" s="4"/>
      <c r="C181" s="4"/>
      <c r="F181" s="66" t="str" cm="1">
        <f t="array" ref="F181">IF(NOT(ISBLANK(FitData[[#This Row],[x]])), _xlfn.LET(_xlpm.f, MODEL(ModelName), (_xlpm.f(FitData[[#This Row],[x]],Coefficients))), "")</f>
        <v/>
      </c>
      <c r="G181" s="3" t="str">
        <f>IF(NOT(ISBLANK(FitData[[#This Row],[x]])), FitData[[#This Row],[Predicted]]-FitData[[#This Row],[y]], "")</f>
        <v/>
      </c>
    </row>
    <row r="182" spans="2:7">
      <c r="B182" s="4"/>
      <c r="C182" s="4"/>
      <c r="F182" s="66" t="str" cm="1">
        <f t="array" ref="F182">IF(NOT(ISBLANK(FitData[[#This Row],[x]])), _xlfn.LET(_xlpm.f, MODEL(ModelName), (_xlpm.f(FitData[[#This Row],[x]],Coefficients))), "")</f>
        <v/>
      </c>
      <c r="G182" s="3" t="str">
        <f>IF(NOT(ISBLANK(FitData[[#This Row],[x]])), FitData[[#This Row],[Predicted]]-FitData[[#This Row],[y]], "")</f>
        <v/>
      </c>
    </row>
    <row r="183" spans="2:7">
      <c r="B183" s="4"/>
      <c r="C183" s="4"/>
      <c r="F183" s="66" t="str" cm="1">
        <f t="array" ref="F183">IF(NOT(ISBLANK(FitData[[#This Row],[x]])), _xlfn.LET(_xlpm.f, MODEL(ModelName), (_xlpm.f(FitData[[#This Row],[x]],Coefficients))), "")</f>
        <v/>
      </c>
      <c r="G183" s="3" t="str">
        <f>IF(NOT(ISBLANK(FitData[[#This Row],[x]])), FitData[[#This Row],[Predicted]]-FitData[[#This Row],[y]], "")</f>
        <v/>
      </c>
    </row>
    <row r="184" spans="2:7">
      <c r="B184" s="4"/>
      <c r="C184" s="4"/>
      <c r="F184" s="66" t="str" cm="1">
        <f t="array" ref="F184">IF(NOT(ISBLANK(FitData[[#This Row],[x]])), _xlfn.LET(_xlpm.f, MODEL(ModelName), (_xlpm.f(FitData[[#This Row],[x]],Coefficients))), "")</f>
        <v/>
      </c>
      <c r="G184" s="3" t="str">
        <f>IF(NOT(ISBLANK(FitData[[#This Row],[x]])), FitData[[#This Row],[Predicted]]-FitData[[#This Row],[y]], "")</f>
        <v/>
      </c>
    </row>
    <row r="185" spans="2:7">
      <c r="B185" s="4"/>
      <c r="C185" s="4"/>
      <c r="F185" s="66" t="str" cm="1">
        <f t="array" ref="F185">IF(NOT(ISBLANK(FitData[[#This Row],[x]])), _xlfn.LET(_xlpm.f, MODEL(ModelName), (_xlpm.f(FitData[[#This Row],[x]],Coefficients))), "")</f>
        <v/>
      </c>
      <c r="G185" s="3" t="str">
        <f>IF(NOT(ISBLANK(FitData[[#This Row],[x]])), FitData[[#This Row],[Predicted]]-FitData[[#This Row],[y]], "")</f>
        <v/>
      </c>
    </row>
    <row r="186" spans="2:7">
      <c r="B186" s="4"/>
      <c r="C186" s="4"/>
      <c r="F186" s="66" t="str" cm="1">
        <f t="array" ref="F186">IF(NOT(ISBLANK(FitData[[#This Row],[x]])), _xlfn.LET(_xlpm.f, MODEL(ModelName), (_xlpm.f(FitData[[#This Row],[x]],Coefficients))), "")</f>
        <v/>
      </c>
      <c r="G186" s="3" t="str">
        <f>IF(NOT(ISBLANK(FitData[[#This Row],[x]])), FitData[[#This Row],[Predicted]]-FitData[[#This Row],[y]], "")</f>
        <v/>
      </c>
    </row>
    <row r="187" spans="2:7">
      <c r="B187" s="4"/>
      <c r="C187" s="4"/>
      <c r="F187" s="66" t="str" cm="1">
        <f t="array" ref="F187">IF(NOT(ISBLANK(FitData[[#This Row],[x]])), _xlfn.LET(_xlpm.f, MODEL(ModelName), (_xlpm.f(FitData[[#This Row],[x]],Coefficients))), "")</f>
        <v/>
      </c>
      <c r="G187" s="3" t="str">
        <f>IF(NOT(ISBLANK(FitData[[#This Row],[x]])), FitData[[#This Row],[Predicted]]-FitData[[#This Row],[y]], "")</f>
        <v/>
      </c>
    </row>
    <row r="188" spans="2:7">
      <c r="B188" s="4"/>
      <c r="C188" s="4"/>
      <c r="F188" s="66" t="str" cm="1">
        <f t="array" ref="F188">IF(NOT(ISBLANK(FitData[[#This Row],[x]])), _xlfn.LET(_xlpm.f, MODEL(ModelName), (_xlpm.f(FitData[[#This Row],[x]],Coefficients))), "")</f>
        <v/>
      </c>
      <c r="G188" s="3" t="str">
        <f>IF(NOT(ISBLANK(FitData[[#This Row],[x]])), FitData[[#This Row],[Predicted]]-FitData[[#This Row],[y]], "")</f>
        <v/>
      </c>
    </row>
    <row r="189" spans="2:7">
      <c r="B189" s="4"/>
      <c r="C189" s="4"/>
      <c r="F189" s="66" t="str" cm="1">
        <f t="array" ref="F189">IF(NOT(ISBLANK(FitData[[#This Row],[x]])), _xlfn.LET(_xlpm.f, MODEL(ModelName), (_xlpm.f(FitData[[#This Row],[x]],Coefficients))), "")</f>
        <v/>
      </c>
      <c r="G189" s="3" t="str">
        <f>IF(NOT(ISBLANK(FitData[[#This Row],[x]])), FitData[[#This Row],[Predicted]]-FitData[[#This Row],[y]], "")</f>
        <v/>
      </c>
    </row>
    <row r="190" spans="2:7">
      <c r="B190" s="4"/>
      <c r="C190" s="4"/>
      <c r="F190" s="66" t="str" cm="1">
        <f t="array" ref="F190">IF(NOT(ISBLANK(FitData[[#This Row],[x]])), _xlfn.LET(_xlpm.f, MODEL(ModelName), (_xlpm.f(FitData[[#This Row],[x]],Coefficients))), "")</f>
        <v/>
      </c>
      <c r="G190" s="3" t="str">
        <f>IF(NOT(ISBLANK(FitData[[#This Row],[x]])), FitData[[#This Row],[Predicted]]-FitData[[#This Row],[y]], "")</f>
        <v/>
      </c>
    </row>
    <row r="191" spans="2:7">
      <c r="B191" s="4"/>
      <c r="C191" s="4"/>
      <c r="F191" s="66" t="str" cm="1">
        <f t="array" ref="F191">IF(NOT(ISBLANK(FitData[[#This Row],[x]])), _xlfn.LET(_xlpm.f, MODEL(ModelName), (_xlpm.f(FitData[[#This Row],[x]],Coefficients))), "")</f>
        <v/>
      </c>
      <c r="G191" s="3" t="str">
        <f>IF(NOT(ISBLANK(FitData[[#This Row],[x]])), FitData[[#This Row],[Predicted]]-FitData[[#This Row],[y]], "")</f>
        <v/>
      </c>
    </row>
    <row r="192" spans="2:7">
      <c r="B192" s="4"/>
      <c r="C192" s="4"/>
      <c r="F192" s="66" t="str" cm="1">
        <f t="array" ref="F192">IF(NOT(ISBLANK(FitData[[#This Row],[x]])), _xlfn.LET(_xlpm.f, MODEL(ModelName), (_xlpm.f(FitData[[#This Row],[x]],Coefficients))), "")</f>
        <v/>
      </c>
      <c r="G192" s="3" t="str">
        <f>IF(NOT(ISBLANK(FitData[[#This Row],[x]])), FitData[[#This Row],[Predicted]]-FitData[[#This Row],[y]], "")</f>
        <v/>
      </c>
    </row>
    <row r="193" spans="2:7">
      <c r="B193" s="4"/>
      <c r="C193" s="4"/>
      <c r="F193" s="66" t="str" cm="1">
        <f t="array" ref="F193">IF(NOT(ISBLANK(FitData[[#This Row],[x]])), _xlfn.LET(_xlpm.f, MODEL(ModelName), (_xlpm.f(FitData[[#This Row],[x]],Coefficients))), "")</f>
        <v/>
      </c>
      <c r="G193" s="3" t="str">
        <f>IF(NOT(ISBLANK(FitData[[#This Row],[x]])), FitData[[#This Row],[Predicted]]-FitData[[#This Row],[y]], "")</f>
        <v/>
      </c>
    </row>
    <row r="194" spans="2:7">
      <c r="B194" s="4"/>
      <c r="C194" s="4"/>
      <c r="F194" s="66" t="str" cm="1">
        <f t="array" ref="F194">IF(NOT(ISBLANK(FitData[[#This Row],[x]])), _xlfn.LET(_xlpm.f, MODEL(ModelName), (_xlpm.f(FitData[[#This Row],[x]],Coefficients))), "")</f>
        <v/>
      </c>
      <c r="G194" s="3" t="str">
        <f>IF(NOT(ISBLANK(FitData[[#This Row],[x]])), FitData[[#This Row],[Predicted]]-FitData[[#This Row],[y]], "")</f>
        <v/>
      </c>
    </row>
    <row r="195" spans="2:7">
      <c r="B195" s="4"/>
      <c r="C195" s="4"/>
      <c r="F195" s="66" t="str" cm="1">
        <f t="array" ref="F195">IF(NOT(ISBLANK(FitData[[#This Row],[x]])), _xlfn.LET(_xlpm.f, MODEL(ModelName), (_xlpm.f(FitData[[#This Row],[x]],Coefficients))), "")</f>
        <v/>
      </c>
      <c r="G195" s="3" t="str">
        <f>IF(NOT(ISBLANK(FitData[[#This Row],[x]])), FitData[[#This Row],[Predicted]]-FitData[[#This Row],[y]], "")</f>
        <v/>
      </c>
    </row>
    <row r="196" spans="2:7">
      <c r="B196" s="4"/>
      <c r="C196" s="4"/>
      <c r="F196" s="66" t="str" cm="1">
        <f t="array" ref="F196">IF(NOT(ISBLANK(FitData[[#This Row],[x]])), _xlfn.LET(_xlpm.f, MODEL(ModelName), (_xlpm.f(FitData[[#This Row],[x]],Coefficients))), "")</f>
        <v/>
      </c>
      <c r="G196" s="3" t="str">
        <f>IF(NOT(ISBLANK(FitData[[#This Row],[x]])), FitData[[#This Row],[Predicted]]-FitData[[#This Row],[y]], "")</f>
        <v/>
      </c>
    </row>
    <row r="197" spans="2:7">
      <c r="B197" s="4"/>
      <c r="C197" s="4"/>
      <c r="F197" s="66" t="str" cm="1">
        <f t="array" ref="F197">IF(NOT(ISBLANK(FitData[[#This Row],[x]])), _xlfn.LET(_xlpm.f, MODEL(ModelName), (_xlpm.f(FitData[[#This Row],[x]],Coefficients))), "")</f>
        <v/>
      </c>
      <c r="G197" s="3" t="str">
        <f>IF(NOT(ISBLANK(FitData[[#This Row],[x]])), FitData[[#This Row],[Predicted]]-FitData[[#This Row],[y]], "")</f>
        <v/>
      </c>
    </row>
    <row r="198" spans="2:7">
      <c r="B198" s="4"/>
      <c r="C198" s="4"/>
      <c r="F198" s="66" t="str" cm="1">
        <f t="array" ref="F198">IF(NOT(ISBLANK(FitData[[#This Row],[x]])), _xlfn.LET(_xlpm.f, MODEL(ModelName), (_xlpm.f(FitData[[#This Row],[x]],Coefficients))), "")</f>
        <v/>
      </c>
      <c r="G198" s="3" t="str">
        <f>IF(NOT(ISBLANK(FitData[[#This Row],[x]])), FitData[[#This Row],[Predicted]]-FitData[[#This Row],[y]], "")</f>
        <v/>
      </c>
    </row>
    <row r="199" spans="2:7">
      <c r="B199" s="4"/>
      <c r="C199" s="4"/>
      <c r="F199" s="66" t="str" cm="1">
        <f t="array" ref="F199">IF(NOT(ISBLANK(FitData[[#This Row],[x]])), _xlfn.LET(_xlpm.f, MODEL(ModelName), (_xlpm.f(FitData[[#This Row],[x]],Coefficients))), "")</f>
        <v/>
      </c>
      <c r="G199" s="3" t="str">
        <f>IF(NOT(ISBLANK(FitData[[#This Row],[x]])), FitData[[#This Row],[Predicted]]-FitData[[#This Row],[y]], "")</f>
        <v/>
      </c>
    </row>
    <row r="200" spans="2:7">
      <c r="B200" s="4"/>
      <c r="C200" s="4"/>
      <c r="F200" s="66" t="str" cm="1">
        <f t="array" ref="F200">IF(NOT(ISBLANK(FitData[[#This Row],[x]])), _xlfn.LET(_xlpm.f, MODEL(ModelName), (_xlpm.f(FitData[[#This Row],[x]],Coefficients))), "")</f>
        <v/>
      </c>
      <c r="G200" s="3" t="str">
        <f>IF(NOT(ISBLANK(FitData[[#This Row],[x]])), FitData[[#This Row],[Predicted]]-FitData[[#This Row],[y]], "")</f>
        <v/>
      </c>
    </row>
    <row r="201" spans="2:7">
      <c r="B201" s="4"/>
      <c r="C201" s="4"/>
      <c r="F201" s="66" t="str" cm="1">
        <f t="array" ref="F201">IF(NOT(ISBLANK(FitData[[#This Row],[x]])), _xlfn.LET(_xlpm.f, MODEL(ModelName), (_xlpm.f(FitData[[#This Row],[x]],Coefficients))), "")</f>
        <v/>
      </c>
      <c r="G201" s="3" t="str">
        <f>IF(NOT(ISBLANK(FitData[[#This Row],[x]])), FitData[[#This Row],[Predicted]]-FitData[[#This Row],[y]], "")</f>
        <v/>
      </c>
    </row>
    <row r="202" spans="2:7">
      <c r="B202" s="4"/>
      <c r="C202" s="4"/>
      <c r="F202" s="66" t="str" cm="1">
        <f t="array" ref="F202">IF(NOT(ISBLANK(FitData[[#This Row],[x]])), _xlfn.LET(_xlpm.f, MODEL(ModelName), (_xlpm.f(FitData[[#This Row],[x]],Coefficients))), "")</f>
        <v/>
      </c>
      <c r="G202" s="3" t="str">
        <f>IF(NOT(ISBLANK(FitData[[#This Row],[x]])), FitData[[#This Row],[Predicted]]-FitData[[#This Row],[y]], "")</f>
        <v/>
      </c>
    </row>
    <row r="203" spans="2:7">
      <c r="B203" s="4"/>
      <c r="C203" s="4"/>
      <c r="F203" s="66" t="str" cm="1">
        <f t="array" ref="F203">IF(NOT(ISBLANK(FitData[[#This Row],[x]])), _xlfn.LET(_xlpm.f, MODEL(ModelName), (_xlpm.f(FitData[[#This Row],[x]],Coefficients))), "")</f>
        <v/>
      </c>
      <c r="G203" s="3" t="str">
        <f>IF(NOT(ISBLANK(FitData[[#This Row],[x]])), FitData[[#This Row],[Predicted]]-FitData[[#This Row],[y]], "")</f>
        <v/>
      </c>
    </row>
    <row r="204" spans="2:7">
      <c r="B204" s="4"/>
      <c r="C204" s="4"/>
      <c r="F204" s="66" t="str" cm="1">
        <f t="array" ref="F204">IF(NOT(ISBLANK(FitData[[#This Row],[x]])), _xlfn.LET(_xlpm.f, MODEL(ModelName), (_xlpm.f(FitData[[#This Row],[x]],Coefficients))), "")</f>
        <v/>
      </c>
      <c r="G204" s="3" t="str">
        <f>IF(NOT(ISBLANK(FitData[[#This Row],[x]])), FitData[[#This Row],[Predicted]]-FitData[[#This Row],[y]], "")</f>
        <v/>
      </c>
    </row>
    <row r="205" spans="2:7">
      <c r="B205" s="4"/>
      <c r="C205" s="4"/>
      <c r="F205" s="66" t="str" cm="1">
        <f t="array" ref="F205">IF(NOT(ISBLANK(FitData[[#This Row],[x]])), _xlfn.LET(_xlpm.f, MODEL(ModelName), (_xlpm.f(FitData[[#This Row],[x]],Coefficients))), "")</f>
        <v/>
      </c>
      <c r="G205" s="3" t="str">
        <f>IF(NOT(ISBLANK(FitData[[#This Row],[x]])), FitData[[#This Row],[Predicted]]-FitData[[#This Row],[y]], "")</f>
        <v/>
      </c>
    </row>
    <row r="206" spans="2:7">
      <c r="B206" s="4"/>
      <c r="C206" s="4"/>
      <c r="F206" s="66" t="str" cm="1">
        <f t="array" ref="F206">IF(NOT(ISBLANK(FitData[[#This Row],[x]])), _xlfn.LET(_xlpm.f, MODEL(ModelName), (_xlpm.f(FitData[[#This Row],[x]],Coefficients))), "")</f>
        <v/>
      </c>
      <c r="G206" s="3" t="str">
        <f>IF(NOT(ISBLANK(FitData[[#This Row],[x]])), FitData[[#This Row],[Predicted]]-FitData[[#This Row],[y]], "")</f>
        <v/>
      </c>
    </row>
    <row r="207" spans="2:7">
      <c r="B207" s="4"/>
      <c r="C207" s="4"/>
      <c r="F207" s="66" t="str" cm="1">
        <f t="array" ref="F207">IF(NOT(ISBLANK(FitData[[#This Row],[x]])), _xlfn.LET(_xlpm.f, MODEL(ModelName), (_xlpm.f(FitData[[#This Row],[x]],Coefficients))), "")</f>
        <v/>
      </c>
      <c r="G207" s="3" t="str">
        <f>IF(NOT(ISBLANK(FitData[[#This Row],[x]])), FitData[[#This Row],[Predicted]]-FitData[[#This Row],[y]], "")</f>
        <v/>
      </c>
    </row>
    <row r="208" spans="2:7">
      <c r="B208" s="4"/>
      <c r="C208" s="4"/>
      <c r="F208" s="66" t="str" cm="1">
        <f t="array" ref="F208">IF(NOT(ISBLANK(FitData[[#This Row],[x]])), _xlfn.LET(_xlpm.f, MODEL(ModelName), (_xlpm.f(FitData[[#This Row],[x]],Coefficients))), "")</f>
        <v/>
      </c>
      <c r="G208" s="3" t="str">
        <f>IF(NOT(ISBLANK(FitData[[#This Row],[x]])), FitData[[#This Row],[Predicted]]-FitData[[#This Row],[y]], "")</f>
        <v/>
      </c>
    </row>
    <row r="209" spans="2:7">
      <c r="B209" s="4"/>
      <c r="C209" s="4"/>
      <c r="F209" s="66" t="str" cm="1">
        <f t="array" ref="F209">IF(NOT(ISBLANK(FitData[[#This Row],[x]])), _xlfn.LET(_xlpm.f, MODEL(ModelName), (_xlpm.f(FitData[[#This Row],[x]],Coefficients))), "")</f>
        <v/>
      </c>
      <c r="G209" s="3" t="str">
        <f>IF(NOT(ISBLANK(FitData[[#This Row],[x]])), FitData[[#This Row],[Predicted]]-FitData[[#This Row],[y]], "")</f>
        <v/>
      </c>
    </row>
    <row r="210" spans="2:7">
      <c r="B210" s="4"/>
      <c r="C210" s="4"/>
      <c r="F210" s="66" t="str" cm="1">
        <f t="array" ref="F210">IF(NOT(ISBLANK(FitData[[#This Row],[x]])), _xlfn.LET(_xlpm.f, MODEL(ModelName), (_xlpm.f(FitData[[#This Row],[x]],Coefficients))), "")</f>
        <v/>
      </c>
      <c r="G210" s="3" t="str">
        <f>IF(NOT(ISBLANK(FitData[[#This Row],[x]])), FitData[[#This Row],[Predicted]]-FitData[[#This Row],[y]], "")</f>
        <v/>
      </c>
    </row>
    <row r="211" spans="2:7">
      <c r="B211" s="4"/>
      <c r="C211" s="4"/>
      <c r="F211" s="66" t="str" cm="1">
        <f t="array" ref="F211">IF(NOT(ISBLANK(FitData[[#This Row],[x]])), _xlfn.LET(_xlpm.f, MODEL(ModelName), (_xlpm.f(FitData[[#This Row],[x]],Coefficients))), "")</f>
        <v/>
      </c>
      <c r="G211" s="3" t="str">
        <f>IF(NOT(ISBLANK(FitData[[#This Row],[x]])), FitData[[#This Row],[Predicted]]-FitData[[#This Row],[y]], "")</f>
        <v/>
      </c>
    </row>
    <row r="212" spans="2:7">
      <c r="B212" s="4"/>
      <c r="C212" s="4"/>
      <c r="F212" s="66" t="str" cm="1">
        <f t="array" ref="F212">IF(NOT(ISBLANK(FitData[[#This Row],[x]])), _xlfn.LET(_xlpm.f, MODEL(ModelName), (_xlpm.f(FitData[[#This Row],[x]],Coefficients))), "")</f>
        <v/>
      </c>
      <c r="G212" s="3" t="str">
        <f>IF(NOT(ISBLANK(FitData[[#This Row],[x]])), FitData[[#This Row],[Predicted]]-FitData[[#This Row],[y]], "")</f>
        <v/>
      </c>
    </row>
    <row r="213" spans="2:7">
      <c r="B213" s="4"/>
      <c r="C213" s="4"/>
      <c r="F213" s="66" t="str" cm="1">
        <f t="array" ref="F213">IF(NOT(ISBLANK(FitData[[#This Row],[x]])), _xlfn.LET(_xlpm.f, MODEL(ModelName), (_xlpm.f(FitData[[#This Row],[x]],Coefficients))), "")</f>
        <v/>
      </c>
      <c r="G213" s="3" t="str">
        <f>IF(NOT(ISBLANK(FitData[[#This Row],[x]])), FitData[[#This Row],[Predicted]]-FitData[[#This Row],[y]], "")</f>
        <v/>
      </c>
    </row>
    <row r="214" spans="2:7">
      <c r="B214" s="4"/>
      <c r="C214" s="4"/>
      <c r="F214" s="66" t="str" cm="1">
        <f t="array" ref="F214">IF(NOT(ISBLANK(FitData[[#This Row],[x]])), _xlfn.LET(_xlpm.f, MODEL(ModelName), (_xlpm.f(FitData[[#This Row],[x]],Coefficients))), "")</f>
        <v/>
      </c>
      <c r="G214" s="3" t="str">
        <f>IF(NOT(ISBLANK(FitData[[#This Row],[x]])), FitData[[#This Row],[Predicted]]-FitData[[#This Row],[y]], "")</f>
        <v/>
      </c>
    </row>
    <row r="215" spans="2:7">
      <c r="B215" s="4"/>
      <c r="C215" s="4"/>
      <c r="F215" s="66" t="str" cm="1">
        <f t="array" ref="F215">IF(NOT(ISBLANK(FitData[[#This Row],[x]])), _xlfn.LET(_xlpm.f, MODEL(ModelName), (_xlpm.f(FitData[[#This Row],[x]],Coefficients))), "")</f>
        <v/>
      </c>
      <c r="G215" s="3" t="str">
        <f>IF(NOT(ISBLANK(FitData[[#This Row],[x]])), FitData[[#This Row],[Predicted]]-FitData[[#This Row],[y]], "")</f>
        <v/>
      </c>
    </row>
    <row r="216" spans="2:7">
      <c r="B216" s="4"/>
      <c r="C216" s="4"/>
      <c r="F216" s="66" t="str" cm="1">
        <f t="array" ref="F216">IF(NOT(ISBLANK(FitData[[#This Row],[x]])), _xlfn.LET(_xlpm.f, MODEL(ModelName), (_xlpm.f(FitData[[#This Row],[x]],Coefficients))), "")</f>
        <v/>
      </c>
      <c r="G216" s="3" t="str">
        <f>IF(NOT(ISBLANK(FitData[[#This Row],[x]])), FitData[[#This Row],[Predicted]]-FitData[[#This Row],[y]], "")</f>
        <v/>
      </c>
    </row>
    <row r="217" spans="2:7">
      <c r="B217" s="4"/>
      <c r="C217" s="4"/>
      <c r="F217" s="66" t="str" cm="1">
        <f t="array" ref="F217">IF(NOT(ISBLANK(FitData[[#This Row],[x]])), _xlfn.LET(_xlpm.f, MODEL(ModelName), (_xlpm.f(FitData[[#This Row],[x]],Coefficients))), "")</f>
        <v/>
      </c>
      <c r="G217" s="3" t="str">
        <f>IF(NOT(ISBLANK(FitData[[#This Row],[x]])), FitData[[#This Row],[Predicted]]-FitData[[#This Row],[y]], "")</f>
        <v/>
      </c>
    </row>
    <row r="218" spans="2:7">
      <c r="B218" s="4"/>
      <c r="C218" s="4"/>
      <c r="F218" s="66" t="str" cm="1">
        <f t="array" ref="F218">IF(NOT(ISBLANK(FitData[[#This Row],[x]])), _xlfn.LET(_xlpm.f, MODEL(ModelName), (_xlpm.f(FitData[[#This Row],[x]],Coefficients))), "")</f>
        <v/>
      </c>
      <c r="G218" s="3" t="str">
        <f>IF(NOT(ISBLANK(FitData[[#This Row],[x]])), FitData[[#This Row],[Predicted]]-FitData[[#This Row],[y]], "")</f>
        <v/>
      </c>
    </row>
    <row r="219" spans="2:7">
      <c r="B219" s="4"/>
      <c r="C219" s="4"/>
      <c r="F219" s="66" t="str" cm="1">
        <f t="array" ref="F219">IF(NOT(ISBLANK(FitData[[#This Row],[x]])), _xlfn.LET(_xlpm.f, MODEL(ModelName), (_xlpm.f(FitData[[#This Row],[x]],Coefficients))), "")</f>
        <v/>
      </c>
      <c r="G219" s="3" t="str">
        <f>IF(NOT(ISBLANK(FitData[[#This Row],[x]])), FitData[[#This Row],[Predicted]]-FitData[[#This Row],[y]], "")</f>
        <v/>
      </c>
    </row>
    <row r="220" spans="2:7">
      <c r="B220" s="4"/>
      <c r="C220" s="4"/>
      <c r="F220" s="66" t="str" cm="1">
        <f t="array" ref="F220">IF(NOT(ISBLANK(FitData[[#This Row],[x]])), _xlfn.LET(_xlpm.f, MODEL(ModelName), (_xlpm.f(FitData[[#This Row],[x]],Coefficients))), "")</f>
        <v/>
      </c>
      <c r="G220" s="3" t="str">
        <f>IF(NOT(ISBLANK(FitData[[#This Row],[x]])), FitData[[#This Row],[Predicted]]-FitData[[#This Row],[y]], "")</f>
        <v/>
      </c>
    </row>
    <row r="221" spans="2:7">
      <c r="B221" s="4"/>
      <c r="C221" s="4"/>
      <c r="F221" s="66" t="str" cm="1">
        <f t="array" ref="F221">IF(NOT(ISBLANK(FitData[[#This Row],[x]])), _xlfn.LET(_xlpm.f, MODEL(ModelName), (_xlpm.f(FitData[[#This Row],[x]],Coefficients))), "")</f>
        <v/>
      </c>
      <c r="G221" s="3" t="str">
        <f>IF(NOT(ISBLANK(FitData[[#This Row],[x]])), FitData[[#This Row],[Predicted]]-FitData[[#This Row],[y]], "")</f>
        <v/>
      </c>
    </row>
    <row r="222" spans="2:7">
      <c r="B222" s="4"/>
      <c r="C222" s="4"/>
      <c r="F222" s="66" t="str" cm="1">
        <f t="array" ref="F222">IF(NOT(ISBLANK(FitData[[#This Row],[x]])), _xlfn.LET(_xlpm.f, MODEL(ModelName), (_xlpm.f(FitData[[#This Row],[x]],Coefficients))), "")</f>
        <v/>
      </c>
      <c r="G222" s="3" t="str">
        <f>IF(NOT(ISBLANK(FitData[[#This Row],[x]])), FitData[[#This Row],[Predicted]]-FitData[[#This Row],[y]], "")</f>
        <v/>
      </c>
    </row>
    <row r="223" spans="2:7">
      <c r="B223" s="4"/>
      <c r="C223" s="4"/>
      <c r="F223" s="66" t="str" cm="1">
        <f t="array" ref="F223">IF(NOT(ISBLANK(FitData[[#This Row],[x]])), _xlfn.LET(_xlpm.f, MODEL(ModelName), (_xlpm.f(FitData[[#This Row],[x]],Coefficients))), "")</f>
        <v/>
      </c>
      <c r="G223" s="3" t="str">
        <f>IF(NOT(ISBLANK(FitData[[#This Row],[x]])), FitData[[#This Row],[Predicted]]-FitData[[#This Row],[y]], "")</f>
        <v/>
      </c>
    </row>
    <row r="224" spans="2:7">
      <c r="B224" s="4"/>
      <c r="C224" s="4"/>
      <c r="F224" s="66" t="str" cm="1">
        <f t="array" ref="F224">IF(NOT(ISBLANK(FitData[[#This Row],[x]])), _xlfn.LET(_xlpm.f, MODEL(ModelName), (_xlpm.f(FitData[[#This Row],[x]],Coefficients))), "")</f>
        <v/>
      </c>
      <c r="G224" s="3" t="str">
        <f>IF(NOT(ISBLANK(FitData[[#This Row],[x]])), FitData[[#This Row],[Predicted]]-FitData[[#This Row],[y]], "")</f>
        <v/>
      </c>
    </row>
    <row r="225" spans="2:7">
      <c r="B225" s="4"/>
      <c r="C225" s="4"/>
      <c r="F225" s="66" t="str" cm="1">
        <f t="array" ref="F225">IF(NOT(ISBLANK(FitData[[#This Row],[x]])), _xlfn.LET(_xlpm.f, MODEL(ModelName), (_xlpm.f(FitData[[#This Row],[x]],Coefficients))), "")</f>
        <v/>
      </c>
      <c r="G225" s="3" t="str">
        <f>IF(NOT(ISBLANK(FitData[[#This Row],[x]])), FitData[[#This Row],[Predicted]]-FitData[[#This Row],[y]], "")</f>
        <v/>
      </c>
    </row>
    <row r="226" spans="2:7">
      <c r="B226" s="4"/>
      <c r="C226" s="4"/>
      <c r="F226" s="66" t="str" cm="1">
        <f t="array" ref="F226">IF(NOT(ISBLANK(FitData[[#This Row],[x]])), _xlfn.LET(_xlpm.f, MODEL(ModelName), (_xlpm.f(FitData[[#This Row],[x]],Coefficients))), "")</f>
        <v/>
      </c>
      <c r="G226" s="3" t="str">
        <f>IF(NOT(ISBLANK(FitData[[#This Row],[x]])), FitData[[#This Row],[Predicted]]-FitData[[#This Row],[y]], "")</f>
        <v/>
      </c>
    </row>
    <row r="227" spans="2:7">
      <c r="B227" s="4"/>
      <c r="C227" s="4"/>
      <c r="F227" s="66" t="str" cm="1">
        <f t="array" ref="F227">IF(NOT(ISBLANK(FitData[[#This Row],[x]])), _xlfn.LET(_xlpm.f, MODEL(ModelName), (_xlpm.f(FitData[[#This Row],[x]],Coefficients))), "")</f>
        <v/>
      </c>
      <c r="G227" s="3" t="str">
        <f>IF(NOT(ISBLANK(FitData[[#This Row],[x]])), FitData[[#This Row],[Predicted]]-FitData[[#This Row],[y]], "")</f>
        <v/>
      </c>
    </row>
    <row r="228" spans="2:7">
      <c r="B228" s="4"/>
      <c r="C228" s="4"/>
      <c r="F228" s="66" t="str" cm="1">
        <f t="array" ref="F228">IF(NOT(ISBLANK(FitData[[#This Row],[x]])), _xlfn.LET(_xlpm.f, MODEL(ModelName), (_xlpm.f(FitData[[#This Row],[x]],Coefficients))), "")</f>
        <v/>
      </c>
      <c r="G228" s="3" t="str">
        <f>IF(NOT(ISBLANK(FitData[[#This Row],[x]])), FitData[[#This Row],[Predicted]]-FitData[[#This Row],[y]], "")</f>
        <v/>
      </c>
    </row>
    <row r="229" spans="2:7">
      <c r="B229" s="4"/>
      <c r="C229" s="4"/>
      <c r="F229" s="66" t="str" cm="1">
        <f t="array" ref="F229">IF(NOT(ISBLANK(FitData[[#This Row],[x]])), _xlfn.LET(_xlpm.f, MODEL(ModelName), (_xlpm.f(FitData[[#This Row],[x]],Coefficients))), "")</f>
        <v/>
      </c>
      <c r="G229" s="3" t="str">
        <f>IF(NOT(ISBLANK(FitData[[#This Row],[x]])), FitData[[#This Row],[Predicted]]-FitData[[#This Row],[y]], "")</f>
        <v/>
      </c>
    </row>
    <row r="230" spans="2:7">
      <c r="B230" s="4"/>
      <c r="C230" s="4"/>
      <c r="F230" s="66" t="str" cm="1">
        <f t="array" ref="F230">IF(NOT(ISBLANK(FitData[[#This Row],[x]])), _xlfn.LET(_xlpm.f, MODEL(ModelName), (_xlpm.f(FitData[[#This Row],[x]],Coefficients))), "")</f>
        <v/>
      </c>
      <c r="G230" s="3" t="str">
        <f>IF(NOT(ISBLANK(FitData[[#This Row],[x]])), FitData[[#This Row],[Predicted]]-FitData[[#This Row],[y]], "")</f>
        <v/>
      </c>
    </row>
    <row r="231" spans="2:7">
      <c r="B231" s="4"/>
      <c r="C231" s="4"/>
      <c r="F231" s="66" t="str" cm="1">
        <f t="array" ref="F231">IF(NOT(ISBLANK(FitData[[#This Row],[x]])), _xlfn.LET(_xlpm.f, MODEL(ModelName), (_xlpm.f(FitData[[#This Row],[x]],Coefficients))), "")</f>
        <v/>
      </c>
      <c r="G231" s="3" t="str">
        <f>IF(NOT(ISBLANK(FitData[[#This Row],[x]])), FitData[[#This Row],[Predicted]]-FitData[[#This Row],[y]], "")</f>
        <v/>
      </c>
    </row>
    <row r="232" spans="2:7">
      <c r="B232" s="4"/>
      <c r="C232" s="4"/>
      <c r="F232" s="66" t="str" cm="1">
        <f t="array" ref="F232">IF(NOT(ISBLANK(FitData[[#This Row],[x]])), _xlfn.LET(_xlpm.f, MODEL(ModelName), (_xlpm.f(FitData[[#This Row],[x]],Coefficients))), "")</f>
        <v/>
      </c>
      <c r="G232" s="3" t="str">
        <f>IF(NOT(ISBLANK(FitData[[#This Row],[x]])), FitData[[#This Row],[Predicted]]-FitData[[#This Row],[y]], "")</f>
        <v/>
      </c>
    </row>
    <row r="233" spans="2:7">
      <c r="B233" s="4"/>
      <c r="C233" s="4"/>
      <c r="F233" s="66" t="str" cm="1">
        <f t="array" ref="F233">IF(NOT(ISBLANK(FitData[[#This Row],[x]])), _xlfn.LET(_xlpm.f, MODEL(ModelName), (_xlpm.f(FitData[[#This Row],[x]],Coefficients))), "")</f>
        <v/>
      </c>
      <c r="G233" s="3" t="str">
        <f>IF(NOT(ISBLANK(FitData[[#This Row],[x]])), FitData[[#This Row],[Predicted]]-FitData[[#This Row],[y]], "")</f>
        <v/>
      </c>
    </row>
    <row r="234" spans="2:7">
      <c r="B234" s="4"/>
      <c r="C234" s="4"/>
      <c r="F234" s="66" t="str" cm="1">
        <f t="array" ref="F234">IF(NOT(ISBLANK(FitData[[#This Row],[x]])), _xlfn.LET(_xlpm.f, MODEL(ModelName), (_xlpm.f(FitData[[#This Row],[x]],Coefficients))), "")</f>
        <v/>
      </c>
      <c r="G234" s="3" t="str">
        <f>IF(NOT(ISBLANK(FitData[[#This Row],[x]])), FitData[[#This Row],[Predicted]]-FitData[[#This Row],[y]], "")</f>
        <v/>
      </c>
    </row>
    <row r="235" spans="2:7">
      <c r="B235" s="4"/>
      <c r="C235" s="4"/>
      <c r="F235" s="66" t="str" cm="1">
        <f t="array" ref="F235">IF(NOT(ISBLANK(FitData[[#This Row],[x]])), _xlfn.LET(_xlpm.f, MODEL(ModelName), (_xlpm.f(FitData[[#This Row],[x]],Coefficients))), "")</f>
        <v/>
      </c>
      <c r="G235" s="3" t="str">
        <f>IF(NOT(ISBLANK(FitData[[#This Row],[x]])), FitData[[#This Row],[Predicted]]-FitData[[#This Row],[y]], "")</f>
        <v/>
      </c>
    </row>
    <row r="236" spans="2:7">
      <c r="B236" s="4"/>
      <c r="C236" s="4"/>
      <c r="F236" s="66" t="str" cm="1">
        <f t="array" ref="F236">IF(NOT(ISBLANK(FitData[[#This Row],[x]])), _xlfn.LET(_xlpm.f, MODEL(ModelName), (_xlpm.f(FitData[[#This Row],[x]],Coefficients))), "")</f>
        <v/>
      </c>
      <c r="G236" s="3" t="str">
        <f>IF(NOT(ISBLANK(FitData[[#This Row],[x]])), FitData[[#This Row],[Predicted]]-FitData[[#This Row],[y]], "")</f>
        <v/>
      </c>
    </row>
    <row r="237" spans="2:7">
      <c r="B237" s="4"/>
      <c r="C237" s="4"/>
      <c r="F237" s="66" t="str" cm="1">
        <f t="array" ref="F237">IF(NOT(ISBLANK(FitData[[#This Row],[x]])), _xlfn.LET(_xlpm.f, MODEL(ModelName), (_xlpm.f(FitData[[#This Row],[x]],Coefficients))), "")</f>
        <v/>
      </c>
      <c r="G237" s="3" t="str">
        <f>IF(NOT(ISBLANK(FitData[[#This Row],[x]])), FitData[[#This Row],[Predicted]]-FitData[[#This Row],[y]], "")</f>
        <v/>
      </c>
    </row>
    <row r="238" spans="2:7">
      <c r="B238" s="4"/>
      <c r="C238" s="4"/>
      <c r="F238" s="66" t="str" cm="1">
        <f t="array" ref="F238">IF(NOT(ISBLANK(FitData[[#This Row],[x]])), _xlfn.LET(_xlpm.f, MODEL(ModelName), (_xlpm.f(FitData[[#This Row],[x]],Coefficients))), "")</f>
        <v/>
      </c>
      <c r="G238" s="3" t="str">
        <f>IF(NOT(ISBLANK(FitData[[#This Row],[x]])), FitData[[#This Row],[Predicted]]-FitData[[#This Row],[y]], "")</f>
        <v/>
      </c>
    </row>
    <row r="239" spans="2:7">
      <c r="B239" s="4"/>
      <c r="C239" s="4"/>
      <c r="F239" s="66" t="str" cm="1">
        <f t="array" ref="F239">IF(NOT(ISBLANK(FitData[[#This Row],[x]])), _xlfn.LET(_xlpm.f, MODEL(ModelName), (_xlpm.f(FitData[[#This Row],[x]],Coefficients))), "")</f>
        <v/>
      </c>
      <c r="G239" s="3" t="str">
        <f>IF(NOT(ISBLANK(FitData[[#This Row],[x]])), FitData[[#This Row],[Predicted]]-FitData[[#This Row],[y]], "")</f>
        <v/>
      </c>
    </row>
    <row r="240" spans="2:7">
      <c r="B240" s="4"/>
      <c r="C240" s="4"/>
      <c r="F240" s="66" t="str" cm="1">
        <f t="array" ref="F240">IF(NOT(ISBLANK(FitData[[#This Row],[x]])), _xlfn.LET(_xlpm.f, MODEL(ModelName), (_xlpm.f(FitData[[#This Row],[x]],Coefficients))), "")</f>
        <v/>
      </c>
      <c r="G240" s="3" t="str">
        <f>IF(NOT(ISBLANK(FitData[[#This Row],[x]])), FitData[[#This Row],[Predicted]]-FitData[[#This Row],[y]], "")</f>
        <v/>
      </c>
    </row>
    <row r="241" spans="2:7">
      <c r="B241" s="4"/>
      <c r="C241" s="4"/>
      <c r="F241" s="66" t="str" cm="1">
        <f t="array" ref="F241">IF(NOT(ISBLANK(FitData[[#This Row],[x]])), _xlfn.LET(_xlpm.f, MODEL(ModelName), (_xlpm.f(FitData[[#This Row],[x]],Coefficients))), "")</f>
        <v/>
      </c>
      <c r="G241" s="3" t="str">
        <f>IF(NOT(ISBLANK(FitData[[#This Row],[x]])), FitData[[#This Row],[Predicted]]-FitData[[#This Row],[y]], "")</f>
        <v/>
      </c>
    </row>
    <row r="242" spans="2:7">
      <c r="B242" s="4"/>
      <c r="C242" s="4"/>
      <c r="F242" s="66" t="str" cm="1">
        <f t="array" ref="F242">IF(NOT(ISBLANK(FitData[[#This Row],[x]])), _xlfn.LET(_xlpm.f, MODEL(ModelName), (_xlpm.f(FitData[[#This Row],[x]],Coefficients))), "")</f>
        <v/>
      </c>
      <c r="G242" s="3" t="str">
        <f>IF(NOT(ISBLANK(FitData[[#This Row],[x]])), FitData[[#This Row],[Predicted]]-FitData[[#This Row],[y]], "")</f>
        <v/>
      </c>
    </row>
    <row r="243" spans="2:7">
      <c r="B243" s="4"/>
      <c r="C243" s="4"/>
      <c r="F243" s="66" t="str" cm="1">
        <f t="array" ref="F243">IF(NOT(ISBLANK(FitData[[#This Row],[x]])), _xlfn.LET(_xlpm.f, MODEL(ModelName), (_xlpm.f(FitData[[#This Row],[x]],Coefficients))), "")</f>
        <v/>
      </c>
      <c r="G243" s="3" t="str">
        <f>IF(NOT(ISBLANK(FitData[[#This Row],[x]])), FitData[[#This Row],[Predicted]]-FitData[[#This Row],[y]], "")</f>
        <v/>
      </c>
    </row>
    <row r="244" spans="2:7">
      <c r="B244" s="4"/>
      <c r="C244" s="4"/>
      <c r="F244" s="66" t="str" cm="1">
        <f t="array" ref="F244">IF(NOT(ISBLANK(FitData[[#This Row],[x]])), _xlfn.LET(_xlpm.f, MODEL(ModelName), (_xlpm.f(FitData[[#This Row],[x]],Coefficients))), "")</f>
        <v/>
      </c>
      <c r="G244" s="3" t="str">
        <f>IF(NOT(ISBLANK(FitData[[#This Row],[x]])), FitData[[#This Row],[Predicted]]-FitData[[#This Row],[y]], "")</f>
        <v/>
      </c>
    </row>
    <row r="245" spans="2:7">
      <c r="B245" s="4"/>
      <c r="C245" s="4"/>
      <c r="F245" s="66" t="str" cm="1">
        <f t="array" ref="F245">IF(NOT(ISBLANK(FitData[[#This Row],[x]])), _xlfn.LET(_xlpm.f, MODEL(ModelName), (_xlpm.f(FitData[[#This Row],[x]],Coefficients))), "")</f>
        <v/>
      </c>
      <c r="G245" s="3" t="str">
        <f>IF(NOT(ISBLANK(FitData[[#This Row],[x]])), FitData[[#This Row],[Predicted]]-FitData[[#This Row],[y]], "")</f>
        <v/>
      </c>
    </row>
    <row r="246" spans="2:7">
      <c r="B246" s="4"/>
      <c r="C246" s="4"/>
      <c r="F246" s="66" t="str" cm="1">
        <f t="array" ref="F246">IF(NOT(ISBLANK(FitData[[#This Row],[x]])), _xlfn.LET(_xlpm.f, MODEL(ModelName), (_xlpm.f(FitData[[#This Row],[x]],Coefficients))), "")</f>
        <v/>
      </c>
      <c r="G246" s="3" t="str">
        <f>IF(NOT(ISBLANK(FitData[[#This Row],[x]])), FitData[[#This Row],[Predicted]]-FitData[[#This Row],[y]], "")</f>
        <v/>
      </c>
    </row>
    <row r="247" spans="2:7">
      <c r="B247" s="4"/>
      <c r="C247" s="4"/>
      <c r="F247" s="66" t="str" cm="1">
        <f t="array" ref="F247">IF(NOT(ISBLANK(FitData[[#This Row],[x]])), _xlfn.LET(_xlpm.f, MODEL(ModelName), (_xlpm.f(FitData[[#This Row],[x]],Coefficients))), "")</f>
        <v/>
      </c>
      <c r="G247" s="3" t="str">
        <f>IF(NOT(ISBLANK(FitData[[#This Row],[x]])), FitData[[#This Row],[Predicted]]-FitData[[#This Row],[y]], "")</f>
        <v/>
      </c>
    </row>
    <row r="248" spans="2:7">
      <c r="B248" s="4"/>
      <c r="C248" s="4"/>
      <c r="F248" s="66" t="str" cm="1">
        <f t="array" ref="F248">IF(NOT(ISBLANK(FitData[[#This Row],[x]])), _xlfn.LET(_xlpm.f, MODEL(ModelName), (_xlpm.f(FitData[[#This Row],[x]],Coefficients))), "")</f>
        <v/>
      </c>
      <c r="G248" s="3" t="str">
        <f>IF(NOT(ISBLANK(FitData[[#This Row],[x]])), FitData[[#This Row],[Predicted]]-FitData[[#This Row],[y]], "")</f>
        <v/>
      </c>
    </row>
    <row r="249" spans="2:7">
      <c r="B249" s="4"/>
      <c r="C249" s="4"/>
      <c r="F249" s="66" t="str" cm="1">
        <f t="array" ref="F249">IF(NOT(ISBLANK(FitData[[#This Row],[x]])), _xlfn.LET(_xlpm.f, MODEL(ModelName), (_xlpm.f(FitData[[#This Row],[x]],Coefficients))), "")</f>
        <v/>
      </c>
      <c r="G249" s="3" t="str">
        <f>IF(NOT(ISBLANK(FitData[[#This Row],[x]])), FitData[[#This Row],[Predicted]]-FitData[[#This Row],[y]], "")</f>
        <v/>
      </c>
    </row>
    <row r="250" spans="2:7">
      <c r="B250" s="4"/>
      <c r="C250" s="4"/>
      <c r="F250" s="66" t="str" cm="1">
        <f t="array" ref="F250">IF(NOT(ISBLANK(FitData[[#This Row],[x]])), _xlfn.LET(_xlpm.f, MODEL(ModelName), (_xlpm.f(FitData[[#This Row],[x]],Coefficients))), "")</f>
        <v/>
      </c>
      <c r="G250" s="3" t="str">
        <f>IF(NOT(ISBLANK(FitData[[#This Row],[x]])), FitData[[#This Row],[Predicted]]-FitData[[#This Row],[y]], "")</f>
        <v/>
      </c>
    </row>
    <row r="251" spans="2:7">
      <c r="B251" s="4"/>
      <c r="C251" s="4"/>
      <c r="F251" s="66" t="str" cm="1">
        <f t="array" ref="F251">IF(NOT(ISBLANK(FitData[[#This Row],[x]])), _xlfn.LET(_xlpm.f, MODEL(ModelName), (_xlpm.f(FitData[[#This Row],[x]],Coefficients))), "")</f>
        <v/>
      </c>
      <c r="G251" s="3" t="str">
        <f>IF(NOT(ISBLANK(FitData[[#This Row],[x]])), FitData[[#This Row],[Predicted]]-FitData[[#This Row],[y]], "")</f>
        <v/>
      </c>
    </row>
    <row r="252" spans="2:7">
      <c r="B252" s="4"/>
      <c r="C252" s="4"/>
      <c r="F252" s="66" t="str" cm="1">
        <f t="array" ref="F252">IF(NOT(ISBLANK(FitData[[#This Row],[x]])), _xlfn.LET(_xlpm.f, MODEL(ModelName), (_xlpm.f(FitData[[#This Row],[x]],Coefficients))), "")</f>
        <v/>
      </c>
      <c r="G252" s="3" t="str">
        <f>IF(NOT(ISBLANK(FitData[[#This Row],[x]])), FitData[[#This Row],[Predicted]]-FitData[[#This Row],[y]], "")</f>
        <v/>
      </c>
    </row>
    <row r="253" spans="2:7">
      <c r="B253" s="4"/>
      <c r="C253" s="4"/>
      <c r="F253" s="66" t="str" cm="1">
        <f t="array" ref="F253">IF(NOT(ISBLANK(FitData[[#This Row],[x]])), _xlfn.LET(_xlpm.f, MODEL(ModelName), (_xlpm.f(FitData[[#This Row],[x]],Coefficients))), "")</f>
        <v/>
      </c>
      <c r="G253" s="3" t="str">
        <f>IF(NOT(ISBLANK(FitData[[#This Row],[x]])), FitData[[#This Row],[Predicted]]-FitData[[#This Row],[y]], "")</f>
        <v/>
      </c>
    </row>
    <row r="254" spans="2:7">
      <c r="B254" s="4"/>
      <c r="C254" s="4"/>
      <c r="F254" s="66" t="str" cm="1">
        <f t="array" ref="F254">IF(NOT(ISBLANK(FitData[[#This Row],[x]])), _xlfn.LET(_xlpm.f, MODEL(ModelName), (_xlpm.f(FitData[[#This Row],[x]],Coefficients))), "")</f>
        <v/>
      </c>
      <c r="G254" s="3" t="str">
        <f>IF(NOT(ISBLANK(FitData[[#This Row],[x]])), FitData[[#This Row],[Predicted]]-FitData[[#This Row],[y]], "")</f>
        <v/>
      </c>
    </row>
    <row r="255" spans="2:7">
      <c r="B255" s="4"/>
      <c r="C255" s="4"/>
      <c r="F255" s="66" t="str" cm="1">
        <f t="array" ref="F255">IF(NOT(ISBLANK(FitData[[#This Row],[x]])), _xlfn.LET(_xlpm.f, MODEL(ModelName), (_xlpm.f(FitData[[#This Row],[x]],Coefficients))), "")</f>
        <v/>
      </c>
      <c r="G255" s="3" t="str">
        <f>IF(NOT(ISBLANK(FitData[[#This Row],[x]])), FitData[[#This Row],[Predicted]]-FitData[[#This Row],[y]], "")</f>
        <v/>
      </c>
    </row>
    <row r="256" spans="2:7">
      <c r="B256" s="4"/>
      <c r="C256" s="4"/>
      <c r="F256" s="66" t="str" cm="1">
        <f t="array" ref="F256">IF(NOT(ISBLANK(FitData[[#This Row],[x]])), _xlfn.LET(_xlpm.f, MODEL(ModelName), (_xlpm.f(FitData[[#This Row],[x]],Coefficients))), "")</f>
        <v/>
      </c>
      <c r="G256" s="3" t="str">
        <f>IF(NOT(ISBLANK(FitData[[#This Row],[x]])), FitData[[#This Row],[Predicted]]-FitData[[#This Row],[y]], "")</f>
        <v/>
      </c>
    </row>
    <row r="257" spans="2:7">
      <c r="B257" s="4"/>
      <c r="C257" s="4"/>
      <c r="F257" s="66" t="str" cm="1">
        <f t="array" ref="F257">IF(NOT(ISBLANK(FitData[[#This Row],[x]])), _xlfn.LET(_xlpm.f, MODEL(ModelName), (_xlpm.f(FitData[[#This Row],[x]],Coefficients))), "")</f>
        <v/>
      </c>
      <c r="G257" s="3" t="str">
        <f>IF(NOT(ISBLANK(FitData[[#This Row],[x]])), FitData[[#This Row],[Predicted]]-FitData[[#This Row],[y]], "")</f>
        <v/>
      </c>
    </row>
    <row r="258" spans="2:7">
      <c r="B258" s="4"/>
      <c r="C258" s="4"/>
      <c r="F258" s="66" t="str" cm="1">
        <f t="array" ref="F258">IF(NOT(ISBLANK(FitData[[#This Row],[x]])), _xlfn.LET(_xlpm.f, MODEL(ModelName), (_xlpm.f(FitData[[#This Row],[x]],Coefficients))), "")</f>
        <v/>
      </c>
      <c r="G258" s="3" t="str">
        <f>IF(NOT(ISBLANK(FitData[[#This Row],[x]])), FitData[[#This Row],[Predicted]]-FitData[[#This Row],[y]], "")</f>
        <v/>
      </c>
    </row>
    <row r="259" spans="2:7">
      <c r="B259" s="4"/>
      <c r="C259" s="4"/>
      <c r="F259" s="66" t="str" cm="1">
        <f t="array" ref="F259">IF(NOT(ISBLANK(FitData[[#This Row],[x]])), _xlfn.LET(_xlpm.f, MODEL(ModelName), (_xlpm.f(FitData[[#This Row],[x]],Coefficients))), "")</f>
        <v/>
      </c>
      <c r="G259" s="3" t="str">
        <f>IF(NOT(ISBLANK(FitData[[#This Row],[x]])), FitData[[#This Row],[Predicted]]-FitData[[#This Row],[y]], "")</f>
        <v/>
      </c>
    </row>
    <row r="260" spans="2:7">
      <c r="B260" s="4"/>
      <c r="C260" s="4"/>
      <c r="F260" s="66" t="str" cm="1">
        <f t="array" ref="F260">IF(NOT(ISBLANK(FitData[[#This Row],[x]])), _xlfn.LET(_xlpm.f, MODEL(ModelName), (_xlpm.f(FitData[[#This Row],[x]],Coefficients))), "")</f>
        <v/>
      </c>
      <c r="G260" s="3" t="str">
        <f>IF(NOT(ISBLANK(FitData[[#This Row],[x]])), FitData[[#This Row],[Predicted]]-FitData[[#This Row],[y]], "")</f>
        <v/>
      </c>
    </row>
    <row r="261" spans="2:7">
      <c r="B261" s="4"/>
      <c r="C261" s="4"/>
      <c r="F261" s="66" t="str" cm="1">
        <f t="array" ref="F261">IF(NOT(ISBLANK(FitData[[#This Row],[x]])), _xlfn.LET(_xlpm.f, MODEL(ModelName), (_xlpm.f(FitData[[#This Row],[x]],Coefficients))), "")</f>
        <v/>
      </c>
      <c r="G261" s="3" t="str">
        <f>IF(NOT(ISBLANK(FitData[[#This Row],[x]])), FitData[[#This Row],[Predicted]]-FitData[[#This Row],[y]], "")</f>
        <v/>
      </c>
    </row>
    <row r="262" spans="2:7">
      <c r="B262" s="4"/>
      <c r="C262" s="4"/>
      <c r="F262" s="66" t="str" cm="1">
        <f t="array" ref="F262">IF(NOT(ISBLANK(FitData[[#This Row],[x]])), _xlfn.LET(_xlpm.f, MODEL(ModelName), (_xlpm.f(FitData[[#This Row],[x]],Coefficients))), "")</f>
        <v/>
      </c>
      <c r="G262" s="3" t="str">
        <f>IF(NOT(ISBLANK(FitData[[#This Row],[x]])), FitData[[#This Row],[Predicted]]-FitData[[#This Row],[y]], "")</f>
        <v/>
      </c>
    </row>
    <row r="263" spans="2:7">
      <c r="B263" s="4"/>
      <c r="C263" s="4"/>
      <c r="F263" s="66" t="str" cm="1">
        <f t="array" ref="F263">IF(NOT(ISBLANK(FitData[[#This Row],[x]])), _xlfn.LET(_xlpm.f, MODEL(ModelName), (_xlpm.f(FitData[[#This Row],[x]],Coefficients))), "")</f>
        <v/>
      </c>
      <c r="G263" s="3" t="str">
        <f>IF(NOT(ISBLANK(FitData[[#This Row],[x]])), FitData[[#This Row],[Predicted]]-FitData[[#This Row],[y]], "")</f>
        <v/>
      </c>
    </row>
    <row r="264" spans="2:7">
      <c r="B264" s="4"/>
      <c r="C264" s="4"/>
      <c r="F264" s="66" t="str" cm="1">
        <f t="array" ref="F264">IF(NOT(ISBLANK(FitData[[#This Row],[x]])), _xlfn.LET(_xlpm.f, MODEL(ModelName), (_xlpm.f(FitData[[#This Row],[x]],Coefficients))), "")</f>
        <v/>
      </c>
      <c r="G264" s="3" t="str">
        <f>IF(NOT(ISBLANK(FitData[[#This Row],[x]])), FitData[[#This Row],[Predicted]]-FitData[[#This Row],[y]], "")</f>
        <v/>
      </c>
    </row>
    <row r="265" spans="2:7">
      <c r="B265" s="4"/>
      <c r="C265" s="4"/>
      <c r="F265" s="66" t="str" cm="1">
        <f t="array" ref="F265">IF(NOT(ISBLANK(FitData[[#This Row],[x]])), _xlfn.LET(_xlpm.f, MODEL(ModelName), (_xlpm.f(FitData[[#This Row],[x]],Coefficients))), "")</f>
        <v/>
      </c>
      <c r="G265" s="3" t="str">
        <f>IF(NOT(ISBLANK(FitData[[#This Row],[x]])), FitData[[#This Row],[Predicted]]-FitData[[#This Row],[y]], "")</f>
        <v/>
      </c>
    </row>
    <row r="266" spans="2:7">
      <c r="B266" s="4"/>
      <c r="C266" s="4"/>
      <c r="F266" s="66" t="str" cm="1">
        <f t="array" ref="F266">IF(NOT(ISBLANK(FitData[[#This Row],[x]])), _xlfn.LET(_xlpm.f, MODEL(ModelName), (_xlpm.f(FitData[[#This Row],[x]],Coefficients))), "")</f>
        <v/>
      </c>
      <c r="G266" s="3" t="str">
        <f>IF(NOT(ISBLANK(FitData[[#This Row],[x]])), FitData[[#This Row],[Predicted]]-FitData[[#This Row],[y]], "")</f>
        <v/>
      </c>
    </row>
    <row r="267" spans="2:7">
      <c r="B267" s="4"/>
      <c r="C267" s="4"/>
      <c r="F267" s="66" t="str" cm="1">
        <f t="array" ref="F267">IF(NOT(ISBLANK(FitData[[#This Row],[x]])), _xlfn.LET(_xlpm.f, MODEL(ModelName), (_xlpm.f(FitData[[#This Row],[x]],Coefficients))), "")</f>
        <v/>
      </c>
      <c r="G267" s="3" t="str">
        <f>IF(NOT(ISBLANK(FitData[[#This Row],[x]])), FitData[[#This Row],[Predicted]]-FitData[[#This Row],[y]], "")</f>
        <v/>
      </c>
    </row>
    <row r="268" spans="2:7">
      <c r="B268" s="4"/>
      <c r="C268" s="4"/>
      <c r="F268" s="66" t="str" cm="1">
        <f t="array" ref="F268">IF(NOT(ISBLANK(FitData[[#This Row],[x]])), _xlfn.LET(_xlpm.f, MODEL(ModelName), (_xlpm.f(FitData[[#This Row],[x]],Coefficients))), "")</f>
        <v/>
      </c>
      <c r="G268" s="3" t="str">
        <f>IF(NOT(ISBLANK(FitData[[#This Row],[x]])), FitData[[#This Row],[Predicted]]-FitData[[#This Row],[y]], "")</f>
        <v/>
      </c>
    </row>
    <row r="269" spans="2:7">
      <c r="B269" s="4"/>
      <c r="C269" s="4"/>
      <c r="F269" s="66" t="str" cm="1">
        <f t="array" ref="F269">IF(NOT(ISBLANK(FitData[[#This Row],[x]])), _xlfn.LET(_xlpm.f, MODEL(ModelName), (_xlpm.f(FitData[[#This Row],[x]],Coefficients))), "")</f>
        <v/>
      </c>
      <c r="G269" s="3" t="str">
        <f>IF(NOT(ISBLANK(FitData[[#This Row],[x]])), FitData[[#This Row],[Predicted]]-FitData[[#This Row],[y]], "")</f>
        <v/>
      </c>
    </row>
    <row r="270" spans="2:7">
      <c r="B270" s="4"/>
      <c r="C270" s="4"/>
      <c r="F270" s="66" t="str" cm="1">
        <f t="array" ref="F270">IF(NOT(ISBLANK(FitData[[#This Row],[x]])), _xlfn.LET(_xlpm.f, MODEL(ModelName), (_xlpm.f(FitData[[#This Row],[x]],Coefficients))), "")</f>
        <v/>
      </c>
      <c r="G270" s="3" t="str">
        <f>IF(NOT(ISBLANK(FitData[[#This Row],[x]])), FitData[[#This Row],[Predicted]]-FitData[[#This Row],[y]], "")</f>
        <v/>
      </c>
    </row>
    <row r="271" spans="2:7">
      <c r="B271" s="4"/>
      <c r="C271" s="4"/>
      <c r="F271" s="66" t="str" cm="1">
        <f t="array" ref="F271">IF(NOT(ISBLANK(FitData[[#This Row],[x]])), _xlfn.LET(_xlpm.f, MODEL(ModelName), (_xlpm.f(FitData[[#This Row],[x]],Coefficients))), "")</f>
        <v/>
      </c>
      <c r="G271" s="3" t="str">
        <f>IF(NOT(ISBLANK(FitData[[#This Row],[x]])), FitData[[#This Row],[Predicted]]-FitData[[#This Row],[y]], "")</f>
        <v/>
      </c>
    </row>
    <row r="272" spans="2:7">
      <c r="B272" s="4"/>
      <c r="C272" s="4"/>
      <c r="F272" s="66" t="str" cm="1">
        <f t="array" ref="F272">IF(NOT(ISBLANK(FitData[[#This Row],[x]])), _xlfn.LET(_xlpm.f, MODEL(ModelName), (_xlpm.f(FitData[[#This Row],[x]],Coefficients))), "")</f>
        <v/>
      </c>
      <c r="G272" s="3" t="str">
        <f>IF(NOT(ISBLANK(FitData[[#This Row],[x]])), FitData[[#This Row],[Predicted]]-FitData[[#This Row],[y]], "")</f>
        <v/>
      </c>
    </row>
    <row r="273" spans="2:7">
      <c r="B273" s="4"/>
      <c r="C273" s="4"/>
      <c r="F273" s="66" t="str" cm="1">
        <f t="array" ref="F273">IF(NOT(ISBLANK(FitData[[#This Row],[x]])), _xlfn.LET(_xlpm.f, MODEL(ModelName), (_xlpm.f(FitData[[#This Row],[x]],Coefficients))), "")</f>
        <v/>
      </c>
      <c r="G273" s="3" t="str">
        <f>IF(NOT(ISBLANK(FitData[[#This Row],[x]])), FitData[[#This Row],[Predicted]]-FitData[[#This Row],[y]], "")</f>
        <v/>
      </c>
    </row>
    <row r="274" spans="2:7">
      <c r="B274" s="4"/>
      <c r="C274" s="4"/>
      <c r="F274" s="66" t="str" cm="1">
        <f t="array" ref="F274">IF(NOT(ISBLANK(FitData[[#This Row],[x]])), _xlfn.LET(_xlpm.f, MODEL(ModelName), (_xlpm.f(FitData[[#This Row],[x]],Coefficients))), "")</f>
        <v/>
      </c>
      <c r="G274" s="3" t="str">
        <f>IF(NOT(ISBLANK(FitData[[#This Row],[x]])), FitData[[#This Row],[Predicted]]-FitData[[#This Row],[y]], "")</f>
        <v/>
      </c>
    </row>
    <row r="275" spans="2:7">
      <c r="B275" s="4"/>
      <c r="C275" s="4"/>
      <c r="F275" s="66" t="str" cm="1">
        <f t="array" ref="F275">IF(NOT(ISBLANK(FitData[[#This Row],[x]])), _xlfn.LET(_xlpm.f, MODEL(ModelName), (_xlpm.f(FitData[[#This Row],[x]],Coefficients))), "")</f>
        <v/>
      </c>
      <c r="G275" s="3" t="str">
        <f>IF(NOT(ISBLANK(FitData[[#This Row],[x]])), FitData[[#This Row],[Predicted]]-FitData[[#This Row],[y]], "")</f>
        <v/>
      </c>
    </row>
    <row r="276" spans="2:7">
      <c r="B276" s="4"/>
      <c r="C276" s="4"/>
      <c r="F276" s="66" t="str" cm="1">
        <f t="array" ref="F276">IF(NOT(ISBLANK(FitData[[#This Row],[x]])), _xlfn.LET(_xlpm.f, MODEL(ModelName), (_xlpm.f(FitData[[#This Row],[x]],Coefficients))), "")</f>
        <v/>
      </c>
      <c r="G276" s="3" t="str">
        <f>IF(NOT(ISBLANK(FitData[[#This Row],[x]])), FitData[[#This Row],[Predicted]]-FitData[[#This Row],[y]], "")</f>
        <v/>
      </c>
    </row>
    <row r="277" spans="2:7">
      <c r="B277" s="4"/>
      <c r="C277" s="4"/>
      <c r="F277" s="66" t="str" cm="1">
        <f t="array" ref="F277">IF(NOT(ISBLANK(FitData[[#This Row],[x]])), _xlfn.LET(_xlpm.f, MODEL(ModelName), (_xlpm.f(FitData[[#This Row],[x]],Coefficients))), "")</f>
        <v/>
      </c>
      <c r="G277" s="3" t="str">
        <f>IF(NOT(ISBLANK(FitData[[#This Row],[x]])), FitData[[#This Row],[Predicted]]-FitData[[#This Row],[y]], "")</f>
        <v/>
      </c>
    </row>
    <row r="278" spans="2:7">
      <c r="B278" s="4"/>
      <c r="C278" s="4"/>
      <c r="F278" s="66" t="str" cm="1">
        <f t="array" ref="F278">IF(NOT(ISBLANK(FitData[[#This Row],[x]])), _xlfn.LET(_xlpm.f, MODEL(ModelName), (_xlpm.f(FitData[[#This Row],[x]],Coefficients))), "")</f>
        <v/>
      </c>
      <c r="G278" s="3" t="str">
        <f>IF(NOT(ISBLANK(FitData[[#This Row],[x]])), FitData[[#This Row],[Predicted]]-FitData[[#This Row],[y]], "")</f>
        <v/>
      </c>
    </row>
    <row r="279" spans="2:7">
      <c r="B279" s="4"/>
      <c r="C279" s="4"/>
      <c r="F279" s="66" t="str" cm="1">
        <f t="array" ref="F279">IF(NOT(ISBLANK(FitData[[#This Row],[x]])), _xlfn.LET(_xlpm.f, MODEL(ModelName), (_xlpm.f(FitData[[#This Row],[x]],Coefficients))), "")</f>
        <v/>
      </c>
      <c r="G279" s="3" t="str">
        <f>IF(NOT(ISBLANK(FitData[[#This Row],[x]])), FitData[[#This Row],[Predicted]]-FitData[[#This Row],[y]], "")</f>
        <v/>
      </c>
    </row>
    <row r="280" spans="2:7">
      <c r="B280" s="4"/>
      <c r="C280" s="4"/>
      <c r="F280" s="66" t="str" cm="1">
        <f t="array" ref="F280">IF(NOT(ISBLANK(FitData[[#This Row],[x]])), _xlfn.LET(_xlpm.f, MODEL(ModelName), (_xlpm.f(FitData[[#This Row],[x]],Coefficients))), "")</f>
        <v/>
      </c>
      <c r="G280" s="3" t="str">
        <f>IF(NOT(ISBLANK(FitData[[#This Row],[x]])), FitData[[#This Row],[Predicted]]-FitData[[#This Row],[y]], "")</f>
        <v/>
      </c>
    </row>
    <row r="281" spans="2:7">
      <c r="B281" s="4"/>
      <c r="C281" s="4"/>
      <c r="F281" s="66" t="str" cm="1">
        <f t="array" ref="F281">IF(NOT(ISBLANK(FitData[[#This Row],[x]])), _xlfn.LET(_xlpm.f, MODEL(ModelName), (_xlpm.f(FitData[[#This Row],[x]],Coefficients))), "")</f>
        <v/>
      </c>
      <c r="G281" s="3" t="str">
        <f>IF(NOT(ISBLANK(FitData[[#This Row],[x]])), FitData[[#This Row],[Predicted]]-FitData[[#This Row],[y]], "")</f>
        <v/>
      </c>
    </row>
    <row r="282" spans="2:7">
      <c r="B282" s="4"/>
      <c r="C282" s="4"/>
      <c r="F282" s="66" t="str" cm="1">
        <f t="array" ref="F282">IF(NOT(ISBLANK(FitData[[#This Row],[x]])), _xlfn.LET(_xlpm.f, MODEL(ModelName), (_xlpm.f(FitData[[#This Row],[x]],Coefficients))), "")</f>
        <v/>
      </c>
      <c r="G282" s="3" t="str">
        <f>IF(NOT(ISBLANK(FitData[[#This Row],[x]])), FitData[[#This Row],[Predicted]]-FitData[[#This Row],[y]], "")</f>
        <v/>
      </c>
    </row>
    <row r="283" spans="2:7">
      <c r="B283" s="4"/>
      <c r="C283" s="4"/>
      <c r="F283" s="66" t="str" cm="1">
        <f t="array" ref="F283">IF(NOT(ISBLANK(FitData[[#This Row],[x]])), _xlfn.LET(_xlpm.f, MODEL(ModelName), (_xlpm.f(FitData[[#This Row],[x]],Coefficients))), "")</f>
        <v/>
      </c>
      <c r="G283" s="3" t="str">
        <f>IF(NOT(ISBLANK(FitData[[#This Row],[x]])), FitData[[#This Row],[Predicted]]-FitData[[#This Row],[y]], "")</f>
        <v/>
      </c>
    </row>
    <row r="284" spans="2:7">
      <c r="B284" s="4"/>
      <c r="C284" s="4"/>
      <c r="F284" s="66" t="str" cm="1">
        <f t="array" ref="F284">IF(NOT(ISBLANK(FitData[[#This Row],[x]])), _xlfn.LET(_xlpm.f, MODEL(ModelName), (_xlpm.f(FitData[[#This Row],[x]],Coefficients))), "")</f>
        <v/>
      </c>
      <c r="G284" s="3" t="str">
        <f>IF(NOT(ISBLANK(FitData[[#This Row],[x]])), FitData[[#This Row],[Predicted]]-FitData[[#This Row],[y]], "")</f>
        <v/>
      </c>
    </row>
    <row r="285" spans="2:7">
      <c r="B285" s="4"/>
      <c r="C285" s="4"/>
      <c r="F285" s="66" t="str" cm="1">
        <f t="array" ref="F285">IF(NOT(ISBLANK(FitData[[#This Row],[x]])), _xlfn.LET(_xlpm.f, MODEL(ModelName), (_xlpm.f(FitData[[#This Row],[x]],Coefficients))), "")</f>
        <v/>
      </c>
      <c r="G285" s="3" t="str">
        <f>IF(NOT(ISBLANK(FitData[[#This Row],[x]])), FitData[[#This Row],[Predicted]]-FitData[[#This Row],[y]], "")</f>
        <v/>
      </c>
    </row>
    <row r="286" spans="2:7">
      <c r="B286" s="4"/>
      <c r="C286" s="4"/>
      <c r="F286" s="66" t="str" cm="1">
        <f t="array" ref="F286">IF(NOT(ISBLANK(FitData[[#This Row],[x]])), _xlfn.LET(_xlpm.f, MODEL(ModelName), (_xlpm.f(FitData[[#This Row],[x]],Coefficients))), "")</f>
        <v/>
      </c>
      <c r="G286" s="3" t="str">
        <f>IF(NOT(ISBLANK(FitData[[#This Row],[x]])), FitData[[#This Row],[Predicted]]-FitData[[#This Row],[y]], "")</f>
        <v/>
      </c>
    </row>
    <row r="287" spans="2:7">
      <c r="B287" s="4"/>
      <c r="C287" s="4"/>
      <c r="F287" s="66" t="str" cm="1">
        <f t="array" ref="F287">IF(NOT(ISBLANK(FitData[[#This Row],[x]])), _xlfn.LET(_xlpm.f, MODEL(ModelName), (_xlpm.f(FitData[[#This Row],[x]],Coefficients))), "")</f>
        <v/>
      </c>
      <c r="G287" s="3" t="str">
        <f>IF(NOT(ISBLANK(FitData[[#This Row],[x]])), FitData[[#This Row],[Predicted]]-FitData[[#This Row],[y]], "")</f>
        <v/>
      </c>
    </row>
    <row r="288" spans="2:7">
      <c r="B288" s="4"/>
      <c r="C288" s="4"/>
      <c r="F288" s="66" t="str" cm="1">
        <f t="array" ref="F288">IF(NOT(ISBLANK(FitData[[#This Row],[x]])), _xlfn.LET(_xlpm.f, MODEL(ModelName), (_xlpm.f(FitData[[#This Row],[x]],Coefficients))), "")</f>
        <v/>
      </c>
      <c r="G288" s="3" t="str">
        <f>IF(NOT(ISBLANK(FitData[[#This Row],[x]])), FitData[[#This Row],[Predicted]]-FitData[[#This Row],[y]], "")</f>
        <v/>
      </c>
    </row>
    <row r="289" spans="2:7">
      <c r="B289" s="4"/>
      <c r="C289" s="4"/>
      <c r="F289" s="66" t="str" cm="1">
        <f t="array" ref="F289">IF(NOT(ISBLANK(FitData[[#This Row],[x]])), _xlfn.LET(_xlpm.f, MODEL(ModelName), (_xlpm.f(FitData[[#This Row],[x]],Coefficients))), "")</f>
        <v/>
      </c>
      <c r="G289" s="3" t="str">
        <f>IF(NOT(ISBLANK(FitData[[#This Row],[x]])), FitData[[#This Row],[Predicted]]-FitData[[#This Row],[y]], "")</f>
        <v/>
      </c>
    </row>
    <row r="290" spans="2:7">
      <c r="B290" s="4"/>
      <c r="C290" s="4"/>
      <c r="F290" s="66" t="str" cm="1">
        <f t="array" ref="F290">IF(NOT(ISBLANK(FitData[[#This Row],[x]])), _xlfn.LET(_xlpm.f, MODEL(ModelName), (_xlpm.f(FitData[[#This Row],[x]],Coefficients))), "")</f>
        <v/>
      </c>
      <c r="G290" s="3" t="str">
        <f>IF(NOT(ISBLANK(FitData[[#This Row],[x]])), FitData[[#This Row],[Predicted]]-FitData[[#This Row],[y]], "")</f>
        <v/>
      </c>
    </row>
    <row r="291" spans="2:7">
      <c r="B291" s="4"/>
      <c r="C291" s="4"/>
      <c r="F291" s="66" t="str" cm="1">
        <f t="array" ref="F291">IF(NOT(ISBLANK(FitData[[#This Row],[x]])), _xlfn.LET(_xlpm.f, MODEL(ModelName), (_xlpm.f(FitData[[#This Row],[x]],Coefficients))), "")</f>
        <v/>
      </c>
      <c r="G291" s="3" t="str">
        <f>IF(NOT(ISBLANK(FitData[[#This Row],[x]])), FitData[[#This Row],[Predicted]]-FitData[[#This Row],[y]], "")</f>
        <v/>
      </c>
    </row>
    <row r="292" spans="2:7">
      <c r="B292" s="4"/>
      <c r="C292" s="4"/>
      <c r="F292" s="66" t="str" cm="1">
        <f t="array" ref="F292">IF(NOT(ISBLANK(FitData[[#This Row],[x]])), _xlfn.LET(_xlpm.f, MODEL(ModelName), (_xlpm.f(FitData[[#This Row],[x]],Coefficients))), "")</f>
        <v/>
      </c>
      <c r="G292" s="3" t="str">
        <f>IF(NOT(ISBLANK(FitData[[#This Row],[x]])), FitData[[#This Row],[Predicted]]-FitData[[#This Row],[y]], "")</f>
        <v/>
      </c>
    </row>
    <row r="293" spans="2:7">
      <c r="B293" s="4"/>
      <c r="C293" s="4"/>
      <c r="F293" s="66" t="str" cm="1">
        <f t="array" ref="F293">IF(NOT(ISBLANK(FitData[[#This Row],[x]])), _xlfn.LET(_xlpm.f, MODEL(ModelName), (_xlpm.f(FitData[[#This Row],[x]],Coefficients))), "")</f>
        <v/>
      </c>
      <c r="G293" s="3" t="str">
        <f>IF(NOT(ISBLANK(FitData[[#This Row],[x]])), FitData[[#This Row],[Predicted]]-FitData[[#This Row],[y]], "")</f>
        <v/>
      </c>
    </row>
    <row r="294" spans="2:7">
      <c r="B294" s="4"/>
      <c r="C294" s="4"/>
      <c r="F294" s="66" t="str" cm="1">
        <f t="array" ref="F294">IF(NOT(ISBLANK(FitData[[#This Row],[x]])), _xlfn.LET(_xlpm.f, MODEL(ModelName), (_xlpm.f(FitData[[#This Row],[x]],Coefficients))), "")</f>
        <v/>
      </c>
      <c r="G294" s="3" t="str">
        <f>IF(NOT(ISBLANK(FitData[[#This Row],[x]])), FitData[[#This Row],[Predicted]]-FitData[[#This Row],[y]], "")</f>
        <v/>
      </c>
    </row>
    <row r="295" spans="2:7">
      <c r="B295" s="4"/>
      <c r="C295" s="4"/>
      <c r="F295" s="66" t="str" cm="1">
        <f t="array" ref="F295">IF(NOT(ISBLANK(FitData[[#This Row],[x]])), _xlfn.LET(_xlpm.f, MODEL(ModelName), (_xlpm.f(FitData[[#This Row],[x]],Coefficients))), "")</f>
        <v/>
      </c>
      <c r="G295" s="3" t="str">
        <f>IF(NOT(ISBLANK(FitData[[#This Row],[x]])), FitData[[#This Row],[Predicted]]-FitData[[#This Row],[y]], "")</f>
        <v/>
      </c>
    </row>
    <row r="296" spans="2:7">
      <c r="B296" s="4"/>
      <c r="C296" s="4"/>
      <c r="F296" s="66" t="str" cm="1">
        <f t="array" ref="F296">IF(NOT(ISBLANK(FitData[[#This Row],[x]])), _xlfn.LET(_xlpm.f, MODEL(ModelName), (_xlpm.f(FitData[[#This Row],[x]],Coefficients))), "")</f>
        <v/>
      </c>
      <c r="G296" s="3" t="str">
        <f>IF(NOT(ISBLANK(FitData[[#This Row],[x]])), FitData[[#This Row],[Predicted]]-FitData[[#This Row],[y]], "")</f>
        <v/>
      </c>
    </row>
    <row r="297" spans="2:7">
      <c r="B297" s="4"/>
      <c r="C297" s="4"/>
      <c r="F297" s="66" t="str" cm="1">
        <f t="array" ref="F297">IF(NOT(ISBLANK(FitData[[#This Row],[x]])), _xlfn.LET(_xlpm.f, MODEL(ModelName), (_xlpm.f(FitData[[#This Row],[x]],Coefficients))), "")</f>
        <v/>
      </c>
      <c r="G297" s="3" t="str">
        <f>IF(NOT(ISBLANK(FitData[[#This Row],[x]])), FitData[[#This Row],[Predicted]]-FitData[[#This Row],[y]], "")</f>
        <v/>
      </c>
    </row>
    <row r="298" spans="2:7">
      <c r="B298" s="4"/>
      <c r="C298" s="4"/>
      <c r="F298" s="66" t="str" cm="1">
        <f t="array" ref="F298">IF(NOT(ISBLANK(FitData[[#This Row],[x]])), _xlfn.LET(_xlpm.f, MODEL(ModelName), (_xlpm.f(FitData[[#This Row],[x]],Coefficients))), "")</f>
        <v/>
      </c>
      <c r="G298" s="3" t="str">
        <f>IF(NOT(ISBLANK(FitData[[#This Row],[x]])), FitData[[#This Row],[Predicted]]-FitData[[#This Row],[y]], "")</f>
        <v/>
      </c>
    </row>
    <row r="299" spans="2:7">
      <c r="B299" s="4"/>
      <c r="C299" s="4"/>
      <c r="F299" s="66" t="str" cm="1">
        <f t="array" ref="F299">IF(NOT(ISBLANK(FitData[[#This Row],[x]])), _xlfn.LET(_xlpm.f, MODEL(ModelName), (_xlpm.f(FitData[[#This Row],[x]],Coefficients))), "")</f>
        <v/>
      </c>
      <c r="G299" s="3" t="str">
        <f>IF(NOT(ISBLANK(FitData[[#This Row],[x]])), FitData[[#This Row],[Predicted]]-FitData[[#This Row],[y]], "")</f>
        <v/>
      </c>
    </row>
    <row r="300" spans="2:7">
      <c r="B300" s="4"/>
      <c r="C300" s="4"/>
      <c r="F300" s="66" t="str" cm="1">
        <f t="array" ref="F300">IF(NOT(ISBLANK(FitData[[#This Row],[x]])), _xlfn.LET(_xlpm.f, MODEL(ModelName), (_xlpm.f(FitData[[#This Row],[x]],Coefficients))), "")</f>
        <v/>
      </c>
      <c r="G300" s="3" t="str">
        <f>IF(NOT(ISBLANK(FitData[[#This Row],[x]])), FitData[[#This Row],[Predicted]]-FitData[[#This Row],[y]], "")</f>
        <v/>
      </c>
    </row>
    <row r="301" spans="2:7">
      <c r="B301" s="4"/>
      <c r="C301" s="4"/>
      <c r="F301" s="66" t="str" cm="1">
        <f t="array" ref="F301">IF(NOT(ISBLANK(FitData[[#This Row],[x]])), _xlfn.LET(_xlpm.f, MODEL(ModelName), (_xlpm.f(FitData[[#This Row],[x]],Coefficients))), "")</f>
        <v/>
      </c>
      <c r="G301" s="3" t="str">
        <f>IF(NOT(ISBLANK(FitData[[#This Row],[x]])), FitData[[#This Row],[Predicted]]-FitData[[#This Row],[y]], "")</f>
        <v/>
      </c>
    </row>
    <row r="302" spans="2:7">
      <c r="B302" s="4"/>
      <c r="C302" s="4"/>
      <c r="F302" s="66" t="str" cm="1">
        <f t="array" ref="F302">IF(NOT(ISBLANK(FitData[[#This Row],[x]])), _xlfn.LET(_xlpm.f, MODEL(ModelName), (_xlpm.f(FitData[[#This Row],[x]],Coefficients))), "")</f>
        <v/>
      </c>
      <c r="G302" s="3" t="str">
        <f>IF(NOT(ISBLANK(FitData[[#This Row],[x]])), FitData[[#This Row],[Predicted]]-FitData[[#This Row],[y]], "")</f>
        <v/>
      </c>
    </row>
    <row r="303" spans="2:7">
      <c r="B303" s="4"/>
      <c r="C303" s="4"/>
      <c r="F303" s="66" t="str" cm="1">
        <f t="array" ref="F303">IF(NOT(ISBLANK(FitData[[#This Row],[x]])), _xlfn.LET(_xlpm.f, MODEL(ModelName), (_xlpm.f(FitData[[#This Row],[x]],Coefficients))), "")</f>
        <v/>
      </c>
      <c r="G303" s="3" t="str">
        <f>IF(NOT(ISBLANK(FitData[[#This Row],[x]])), FitData[[#This Row],[Predicted]]-FitData[[#This Row],[y]], "")</f>
        <v/>
      </c>
    </row>
    <row r="304" spans="2:7">
      <c r="B304" s="4"/>
      <c r="C304" s="4"/>
      <c r="F304" s="66" t="str" cm="1">
        <f t="array" ref="F304">IF(NOT(ISBLANK(FitData[[#This Row],[x]])), _xlfn.LET(_xlpm.f, MODEL(ModelName), (_xlpm.f(FitData[[#This Row],[x]],Coefficients))), "")</f>
        <v/>
      </c>
      <c r="G304" s="3" t="str">
        <f>IF(NOT(ISBLANK(FitData[[#This Row],[x]])), FitData[[#This Row],[Predicted]]-FitData[[#This Row],[y]], "")</f>
        <v/>
      </c>
    </row>
    <row r="305" spans="2:7">
      <c r="B305" s="4"/>
      <c r="C305" s="4"/>
      <c r="F305" s="66" t="str" cm="1">
        <f t="array" ref="F305">IF(NOT(ISBLANK(FitData[[#This Row],[x]])), _xlfn.LET(_xlpm.f, MODEL(ModelName), (_xlpm.f(FitData[[#This Row],[x]],Coefficients))), "")</f>
        <v/>
      </c>
      <c r="G305" s="3" t="str">
        <f>IF(NOT(ISBLANK(FitData[[#This Row],[x]])), FitData[[#This Row],[Predicted]]-FitData[[#This Row],[y]], "")</f>
        <v/>
      </c>
    </row>
    <row r="306" spans="2:7">
      <c r="B306" s="4"/>
      <c r="C306" s="4"/>
      <c r="F306" s="66" t="str" cm="1">
        <f t="array" ref="F306">IF(NOT(ISBLANK(FitData[[#This Row],[x]])), _xlfn.LET(_xlpm.f, MODEL(ModelName), (_xlpm.f(FitData[[#This Row],[x]],Coefficients))), "")</f>
        <v/>
      </c>
      <c r="G306" s="3" t="str">
        <f>IF(NOT(ISBLANK(FitData[[#This Row],[x]])), FitData[[#This Row],[Predicted]]-FitData[[#This Row],[y]], "")</f>
        <v/>
      </c>
    </row>
    <row r="307" spans="2:7">
      <c r="B307" s="4"/>
      <c r="C307" s="4"/>
      <c r="F307" s="66" t="str" cm="1">
        <f t="array" ref="F307">IF(NOT(ISBLANK(FitData[[#This Row],[x]])), _xlfn.LET(_xlpm.f, MODEL(ModelName), (_xlpm.f(FitData[[#This Row],[x]],Coefficients))), "")</f>
        <v/>
      </c>
      <c r="G307" s="3" t="str">
        <f>IF(NOT(ISBLANK(FitData[[#This Row],[x]])), FitData[[#This Row],[Predicted]]-FitData[[#This Row],[y]], "")</f>
        <v/>
      </c>
    </row>
    <row r="308" spans="2:7">
      <c r="B308" s="4"/>
      <c r="C308" s="4"/>
      <c r="F308" s="66" t="str" cm="1">
        <f t="array" ref="F308">IF(NOT(ISBLANK(FitData[[#This Row],[x]])), _xlfn.LET(_xlpm.f, MODEL(ModelName), (_xlpm.f(FitData[[#This Row],[x]],Coefficients))), "")</f>
        <v/>
      </c>
      <c r="G308" s="3" t="str">
        <f>IF(NOT(ISBLANK(FitData[[#This Row],[x]])), FitData[[#This Row],[Predicted]]-FitData[[#This Row],[y]], "")</f>
        <v/>
      </c>
    </row>
    <row r="309" spans="2:7">
      <c r="B309" s="4"/>
      <c r="C309" s="4"/>
      <c r="F309" s="66" t="str" cm="1">
        <f t="array" ref="F309">IF(NOT(ISBLANK(FitData[[#This Row],[x]])), _xlfn.LET(_xlpm.f, MODEL(ModelName), (_xlpm.f(FitData[[#This Row],[x]],Coefficients))), "")</f>
        <v/>
      </c>
      <c r="G309" s="3" t="str">
        <f>IF(NOT(ISBLANK(FitData[[#This Row],[x]])), FitData[[#This Row],[Predicted]]-FitData[[#This Row],[y]], "")</f>
        <v/>
      </c>
    </row>
    <row r="310" spans="2:7">
      <c r="B310" s="4"/>
      <c r="C310" s="4"/>
      <c r="F310" s="66" t="str" cm="1">
        <f t="array" ref="F310">IF(NOT(ISBLANK(FitData[[#This Row],[x]])), _xlfn.LET(_xlpm.f, MODEL(ModelName), (_xlpm.f(FitData[[#This Row],[x]],Coefficients))), "")</f>
        <v/>
      </c>
      <c r="G310" s="3" t="str">
        <f>IF(NOT(ISBLANK(FitData[[#This Row],[x]])), FitData[[#This Row],[Predicted]]-FitData[[#This Row],[y]], "")</f>
        <v/>
      </c>
    </row>
    <row r="311" spans="2:7">
      <c r="B311" s="4"/>
      <c r="C311" s="4"/>
      <c r="F311" s="66" t="str" cm="1">
        <f t="array" ref="F311">IF(NOT(ISBLANK(FitData[[#This Row],[x]])), _xlfn.LET(_xlpm.f, MODEL(ModelName), (_xlpm.f(FitData[[#This Row],[x]],Coefficients))), "")</f>
        <v/>
      </c>
      <c r="G311" s="3" t="str">
        <f>IF(NOT(ISBLANK(FitData[[#This Row],[x]])), FitData[[#This Row],[Predicted]]-FitData[[#This Row],[y]], "")</f>
        <v/>
      </c>
    </row>
    <row r="312" spans="2:7">
      <c r="B312" s="4"/>
      <c r="C312" s="4"/>
      <c r="F312" s="66" t="str" cm="1">
        <f t="array" ref="F312">IF(NOT(ISBLANK(FitData[[#This Row],[x]])), _xlfn.LET(_xlpm.f, MODEL(ModelName), (_xlpm.f(FitData[[#This Row],[x]],Coefficients))), "")</f>
        <v/>
      </c>
      <c r="G312" s="3" t="str">
        <f>IF(NOT(ISBLANK(FitData[[#This Row],[x]])), FitData[[#This Row],[Predicted]]-FitData[[#This Row],[y]], "")</f>
        <v/>
      </c>
    </row>
    <row r="313" spans="2:7">
      <c r="B313" s="4"/>
      <c r="C313" s="4"/>
      <c r="F313" s="66" t="str" cm="1">
        <f t="array" ref="F313">IF(NOT(ISBLANK(FitData[[#This Row],[x]])), _xlfn.LET(_xlpm.f, MODEL(ModelName), (_xlpm.f(FitData[[#This Row],[x]],Coefficients))), "")</f>
        <v/>
      </c>
      <c r="G313" s="3" t="str">
        <f>IF(NOT(ISBLANK(FitData[[#This Row],[x]])), FitData[[#This Row],[Predicted]]-FitData[[#This Row],[y]], "")</f>
        <v/>
      </c>
    </row>
    <row r="314" spans="2:7">
      <c r="B314" s="4"/>
      <c r="C314" s="4"/>
      <c r="F314" s="66" t="str" cm="1">
        <f t="array" ref="F314">IF(NOT(ISBLANK(FitData[[#This Row],[x]])), _xlfn.LET(_xlpm.f, MODEL(ModelName), (_xlpm.f(FitData[[#This Row],[x]],Coefficients))), "")</f>
        <v/>
      </c>
      <c r="G314" s="3" t="str">
        <f>IF(NOT(ISBLANK(FitData[[#This Row],[x]])), FitData[[#This Row],[Predicted]]-FitData[[#This Row],[y]], "")</f>
        <v/>
      </c>
    </row>
    <row r="315" spans="2:7">
      <c r="B315" s="4"/>
      <c r="C315" s="4"/>
      <c r="F315" s="66" t="str" cm="1">
        <f t="array" ref="F315">IF(NOT(ISBLANK(FitData[[#This Row],[x]])), _xlfn.LET(_xlpm.f, MODEL(ModelName), (_xlpm.f(FitData[[#This Row],[x]],Coefficients))), "")</f>
        <v/>
      </c>
      <c r="G315" s="3" t="str">
        <f>IF(NOT(ISBLANK(FitData[[#This Row],[x]])), FitData[[#This Row],[Predicted]]-FitData[[#This Row],[y]], "")</f>
        <v/>
      </c>
    </row>
    <row r="316" spans="2:7">
      <c r="B316" s="4"/>
      <c r="C316" s="4"/>
      <c r="F316" s="66" t="str" cm="1">
        <f t="array" ref="F316">IF(NOT(ISBLANK(FitData[[#This Row],[x]])), _xlfn.LET(_xlpm.f, MODEL(ModelName), (_xlpm.f(FitData[[#This Row],[x]],Coefficients))), "")</f>
        <v/>
      </c>
      <c r="G316" s="3" t="str">
        <f>IF(NOT(ISBLANK(FitData[[#This Row],[x]])), FitData[[#This Row],[Predicted]]-FitData[[#This Row],[y]], "")</f>
        <v/>
      </c>
    </row>
    <row r="317" spans="2:7">
      <c r="B317" s="4"/>
      <c r="C317" s="4"/>
      <c r="F317" s="66" t="str" cm="1">
        <f t="array" ref="F317">IF(NOT(ISBLANK(FitData[[#This Row],[x]])), _xlfn.LET(_xlpm.f, MODEL(ModelName), (_xlpm.f(FitData[[#This Row],[x]],Coefficients))), "")</f>
        <v/>
      </c>
      <c r="G317" s="3" t="str">
        <f>IF(NOT(ISBLANK(FitData[[#This Row],[x]])), FitData[[#This Row],[Predicted]]-FitData[[#This Row],[y]], "")</f>
        <v/>
      </c>
    </row>
    <row r="318" spans="2:7">
      <c r="B318" s="4"/>
      <c r="C318" s="4"/>
      <c r="F318" s="66" t="str" cm="1">
        <f t="array" ref="F318">IF(NOT(ISBLANK(FitData[[#This Row],[x]])), _xlfn.LET(_xlpm.f, MODEL(ModelName), (_xlpm.f(FitData[[#This Row],[x]],Coefficients))), "")</f>
        <v/>
      </c>
      <c r="G318" s="3" t="str">
        <f>IF(NOT(ISBLANK(FitData[[#This Row],[x]])), FitData[[#This Row],[Predicted]]-FitData[[#This Row],[y]], "")</f>
        <v/>
      </c>
    </row>
    <row r="319" spans="2:7">
      <c r="B319" s="4"/>
      <c r="C319" s="4"/>
      <c r="F319" s="66" t="str" cm="1">
        <f t="array" ref="F319">IF(NOT(ISBLANK(FitData[[#This Row],[x]])), _xlfn.LET(_xlpm.f, MODEL(ModelName), (_xlpm.f(FitData[[#This Row],[x]],Coefficients))), "")</f>
        <v/>
      </c>
      <c r="G319" s="3" t="str">
        <f>IF(NOT(ISBLANK(FitData[[#This Row],[x]])), FitData[[#This Row],[Predicted]]-FitData[[#This Row],[y]], "")</f>
        <v/>
      </c>
    </row>
    <row r="320" spans="2:7">
      <c r="B320" s="4"/>
      <c r="C320" s="4"/>
      <c r="F320" s="66" t="str" cm="1">
        <f t="array" ref="F320">IF(NOT(ISBLANK(FitData[[#This Row],[x]])), _xlfn.LET(_xlpm.f, MODEL(ModelName), (_xlpm.f(FitData[[#This Row],[x]],Coefficients))), "")</f>
        <v/>
      </c>
      <c r="G320" s="3" t="str">
        <f>IF(NOT(ISBLANK(FitData[[#This Row],[x]])), FitData[[#This Row],[Predicted]]-FitData[[#This Row],[y]], "")</f>
        <v/>
      </c>
    </row>
    <row r="321" spans="2:7">
      <c r="B321" s="4"/>
      <c r="C321" s="4"/>
      <c r="F321" s="66" t="str" cm="1">
        <f t="array" ref="F321">IF(NOT(ISBLANK(FitData[[#This Row],[x]])), _xlfn.LET(_xlpm.f, MODEL(ModelName), (_xlpm.f(FitData[[#This Row],[x]],Coefficients))), "")</f>
        <v/>
      </c>
      <c r="G321" s="3" t="str">
        <f>IF(NOT(ISBLANK(FitData[[#This Row],[x]])), FitData[[#This Row],[Predicted]]-FitData[[#This Row],[y]], "")</f>
        <v/>
      </c>
    </row>
    <row r="322" spans="2:7">
      <c r="B322" s="4"/>
      <c r="C322" s="4"/>
      <c r="F322" s="66" t="str" cm="1">
        <f t="array" ref="F322">IF(NOT(ISBLANK(FitData[[#This Row],[x]])), _xlfn.LET(_xlpm.f, MODEL(ModelName), (_xlpm.f(FitData[[#This Row],[x]],Coefficients))), "")</f>
        <v/>
      </c>
      <c r="G322" s="3" t="str">
        <f>IF(NOT(ISBLANK(FitData[[#This Row],[x]])), FitData[[#This Row],[Predicted]]-FitData[[#This Row],[y]], "")</f>
        <v/>
      </c>
    </row>
    <row r="323" spans="2:7">
      <c r="B323" s="4"/>
      <c r="C323" s="4"/>
      <c r="F323" s="66" t="str" cm="1">
        <f t="array" ref="F323">IF(NOT(ISBLANK(FitData[[#This Row],[x]])), _xlfn.LET(_xlpm.f, MODEL(ModelName), (_xlpm.f(FitData[[#This Row],[x]],Coefficients))), "")</f>
        <v/>
      </c>
      <c r="G323" s="3" t="str">
        <f>IF(NOT(ISBLANK(FitData[[#This Row],[x]])), FitData[[#This Row],[Predicted]]-FitData[[#This Row],[y]], "")</f>
        <v/>
      </c>
    </row>
    <row r="324" spans="2:7">
      <c r="B324" s="4"/>
      <c r="C324" s="4"/>
      <c r="F324" s="66" t="str" cm="1">
        <f t="array" ref="F324">IF(NOT(ISBLANK(FitData[[#This Row],[x]])), _xlfn.LET(_xlpm.f, MODEL(ModelName), (_xlpm.f(FitData[[#This Row],[x]],Coefficients))), "")</f>
        <v/>
      </c>
      <c r="G324" s="3" t="str">
        <f>IF(NOT(ISBLANK(FitData[[#This Row],[x]])), FitData[[#This Row],[Predicted]]-FitData[[#This Row],[y]], "")</f>
        <v/>
      </c>
    </row>
    <row r="325" spans="2:7">
      <c r="B325" s="4"/>
      <c r="C325" s="4"/>
      <c r="F325" s="66" t="str" cm="1">
        <f t="array" ref="F325">IF(NOT(ISBLANK(FitData[[#This Row],[x]])), _xlfn.LET(_xlpm.f, MODEL(ModelName), (_xlpm.f(FitData[[#This Row],[x]],Coefficients))), "")</f>
        <v/>
      </c>
      <c r="G325" s="3" t="str">
        <f>IF(NOT(ISBLANK(FitData[[#This Row],[x]])), FitData[[#This Row],[Predicted]]-FitData[[#This Row],[y]], "")</f>
        <v/>
      </c>
    </row>
    <row r="326" spans="2:7">
      <c r="B326" s="4"/>
      <c r="C326" s="4"/>
      <c r="F326" s="66" t="str" cm="1">
        <f t="array" ref="F326">IF(NOT(ISBLANK(FitData[[#This Row],[x]])), _xlfn.LET(_xlpm.f, MODEL(ModelName), (_xlpm.f(FitData[[#This Row],[x]],Coefficients))), "")</f>
        <v/>
      </c>
      <c r="G326" s="3" t="str">
        <f>IF(NOT(ISBLANK(FitData[[#This Row],[x]])), FitData[[#This Row],[Predicted]]-FitData[[#This Row],[y]], "")</f>
        <v/>
      </c>
    </row>
    <row r="327" spans="2:7">
      <c r="B327" s="4"/>
      <c r="C327" s="4"/>
      <c r="F327" s="66" t="str" cm="1">
        <f t="array" ref="F327">IF(NOT(ISBLANK(FitData[[#This Row],[x]])), _xlfn.LET(_xlpm.f, MODEL(ModelName), (_xlpm.f(FitData[[#This Row],[x]],Coefficients))), "")</f>
        <v/>
      </c>
      <c r="G327" s="3" t="str">
        <f>IF(NOT(ISBLANK(FitData[[#This Row],[x]])), FitData[[#This Row],[Predicted]]-FitData[[#This Row],[y]], "")</f>
        <v/>
      </c>
    </row>
    <row r="328" spans="2:7">
      <c r="B328" s="4"/>
      <c r="C328" s="4"/>
      <c r="F328" s="66" t="str" cm="1">
        <f t="array" ref="F328">IF(NOT(ISBLANK(FitData[[#This Row],[x]])), _xlfn.LET(_xlpm.f, MODEL(ModelName), (_xlpm.f(FitData[[#This Row],[x]],Coefficients))), "")</f>
        <v/>
      </c>
      <c r="G328" s="3" t="str">
        <f>IF(NOT(ISBLANK(FitData[[#This Row],[x]])), FitData[[#This Row],[Predicted]]-FitData[[#This Row],[y]], "")</f>
        <v/>
      </c>
    </row>
    <row r="329" spans="2:7">
      <c r="B329" s="4"/>
      <c r="C329" s="4"/>
      <c r="F329" s="66" t="str" cm="1">
        <f t="array" ref="F329">IF(NOT(ISBLANK(FitData[[#This Row],[x]])), _xlfn.LET(_xlpm.f, MODEL(ModelName), (_xlpm.f(FitData[[#This Row],[x]],Coefficients))), "")</f>
        <v/>
      </c>
      <c r="G329" s="3" t="str">
        <f>IF(NOT(ISBLANK(FitData[[#This Row],[x]])), FitData[[#This Row],[Predicted]]-FitData[[#This Row],[y]], "")</f>
        <v/>
      </c>
    </row>
    <row r="330" spans="2:7">
      <c r="B330" s="4"/>
      <c r="C330" s="4"/>
      <c r="F330" s="66" t="str" cm="1">
        <f t="array" ref="F330">IF(NOT(ISBLANK(FitData[[#This Row],[x]])), _xlfn.LET(_xlpm.f, MODEL(ModelName), (_xlpm.f(FitData[[#This Row],[x]],Coefficients))), "")</f>
        <v/>
      </c>
      <c r="G330" s="3" t="str">
        <f>IF(NOT(ISBLANK(FitData[[#This Row],[x]])), FitData[[#This Row],[Predicted]]-FitData[[#This Row],[y]], "")</f>
        <v/>
      </c>
    </row>
    <row r="331" spans="2:7">
      <c r="B331" s="4"/>
      <c r="C331" s="4"/>
      <c r="F331" s="66" t="str" cm="1">
        <f t="array" ref="F331">IF(NOT(ISBLANK(FitData[[#This Row],[x]])), _xlfn.LET(_xlpm.f, MODEL(ModelName), (_xlpm.f(FitData[[#This Row],[x]],Coefficients))), "")</f>
        <v/>
      </c>
      <c r="G331" s="3" t="str">
        <f>IF(NOT(ISBLANK(FitData[[#This Row],[x]])), FitData[[#This Row],[Predicted]]-FitData[[#This Row],[y]], "")</f>
        <v/>
      </c>
    </row>
    <row r="332" spans="2:7">
      <c r="B332" s="4"/>
      <c r="C332" s="4"/>
      <c r="F332" s="66" t="str" cm="1">
        <f t="array" ref="F332">IF(NOT(ISBLANK(FitData[[#This Row],[x]])), _xlfn.LET(_xlpm.f, MODEL(ModelName), (_xlpm.f(FitData[[#This Row],[x]],Coefficients))), "")</f>
        <v/>
      </c>
      <c r="G332" s="3" t="str">
        <f>IF(NOT(ISBLANK(FitData[[#This Row],[x]])), FitData[[#This Row],[Predicted]]-FitData[[#This Row],[y]], "")</f>
        <v/>
      </c>
    </row>
    <row r="333" spans="2:7">
      <c r="B333" s="4"/>
      <c r="C333" s="4"/>
      <c r="F333" s="66" t="str" cm="1">
        <f t="array" ref="F333">IF(NOT(ISBLANK(FitData[[#This Row],[x]])), _xlfn.LET(_xlpm.f, MODEL(ModelName), (_xlpm.f(FitData[[#This Row],[x]],Coefficients))), "")</f>
        <v/>
      </c>
      <c r="G333" s="3" t="str">
        <f>IF(NOT(ISBLANK(FitData[[#This Row],[x]])), FitData[[#This Row],[Predicted]]-FitData[[#This Row],[y]], "")</f>
        <v/>
      </c>
    </row>
    <row r="334" spans="2:7">
      <c r="B334" s="4"/>
      <c r="C334" s="4"/>
      <c r="F334" s="66" t="str" cm="1">
        <f t="array" ref="F334">IF(NOT(ISBLANK(FitData[[#This Row],[x]])), _xlfn.LET(_xlpm.f, MODEL(ModelName), (_xlpm.f(FitData[[#This Row],[x]],Coefficients))), "")</f>
        <v/>
      </c>
      <c r="G334" s="3" t="str">
        <f>IF(NOT(ISBLANK(FitData[[#This Row],[x]])), FitData[[#This Row],[Predicted]]-FitData[[#This Row],[y]], "")</f>
        <v/>
      </c>
    </row>
    <row r="335" spans="2:7">
      <c r="B335" s="4"/>
      <c r="C335" s="4"/>
      <c r="F335" s="66" t="str" cm="1">
        <f t="array" ref="F335">IF(NOT(ISBLANK(FitData[[#This Row],[x]])), _xlfn.LET(_xlpm.f, MODEL(ModelName), (_xlpm.f(FitData[[#This Row],[x]],Coefficients))), "")</f>
        <v/>
      </c>
      <c r="G335" s="3" t="str">
        <f>IF(NOT(ISBLANK(FitData[[#This Row],[x]])), FitData[[#This Row],[Predicted]]-FitData[[#This Row],[y]], "")</f>
        <v/>
      </c>
    </row>
    <row r="336" spans="2:7">
      <c r="B336" s="4"/>
      <c r="C336" s="4"/>
      <c r="F336" s="66" t="str" cm="1">
        <f t="array" ref="F336">IF(NOT(ISBLANK(FitData[[#This Row],[x]])), _xlfn.LET(_xlpm.f, MODEL(ModelName), (_xlpm.f(FitData[[#This Row],[x]],Coefficients))), "")</f>
        <v/>
      </c>
      <c r="G336" s="3" t="str">
        <f>IF(NOT(ISBLANK(FitData[[#This Row],[x]])), FitData[[#This Row],[Predicted]]-FitData[[#This Row],[y]], "")</f>
        <v/>
      </c>
    </row>
    <row r="337" spans="2:7">
      <c r="B337" s="4"/>
      <c r="C337" s="4"/>
      <c r="F337" s="66" t="str" cm="1">
        <f t="array" ref="F337">IF(NOT(ISBLANK(FitData[[#This Row],[x]])), _xlfn.LET(_xlpm.f, MODEL(ModelName), (_xlpm.f(FitData[[#This Row],[x]],Coefficients))), "")</f>
        <v/>
      </c>
      <c r="G337" s="3" t="str">
        <f>IF(NOT(ISBLANK(FitData[[#This Row],[x]])), FitData[[#This Row],[Predicted]]-FitData[[#This Row],[y]], "")</f>
        <v/>
      </c>
    </row>
    <row r="338" spans="2:7">
      <c r="B338" s="4"/>
      <c r="C338" s="4"/>
      <c r="F338" s="66" t="str" cm="1">
        <f t="array" ref="F338">IF(NOT(ISBLANK(FitData[[#This Row],[x]])), _xlfn.LET(_xlpm.f, MODEL(ModelName), (_xlpm.f(FitData[[#This Row],[x]],Coefficients))), "")</f>
        <v/>
      </c>
      <c r="G338" s="3" t="str">
        <f>IF(NOT(ISBLANK(FitData[[#This Row],[x]])), FitData[[#This Row],[Predicted]]-FitData[[#This Row],[y]], "")</f>
        <v/>
      </c>
    </row>
    <row r="339" spans="2:7">
      <c r="B339" s="4"/>
      <c r="C339" s="4"/>
      <c r="F339" s="66" t="str" cm="1">
        <f t="array" ref="F339">IF(NOT(ISBLANK(FitData[[#This Row],[x]])), _xlfn.LET(_xlpm.f, MODEL(ModelName), (_xlpm.f(FitData[[#This Row],[x]],Coefficients))), "")</f>
        <v/>
      </c>
      <c r="G339" s="3" t="str">
        <f>IF(NOT(ISBLANK(FitData[[#This Row],[x]])), FitData[[#This Row],[Predicted]]-FitData[[#This Row],[y]], "")</f>
        <v/>
      </c>
    </row>
    <row r="340" spans="2:7">
      <c r="B340" s="4"/>
      <c r="C340" s="4"/>
      <c r="F340" s="66" t="str" cm="1">
        <f t="array" ref="F340">IF(NOT(ISBLANK(FitData[[#This Row],[x]])), _xlfn.LET(_xlpm.f, MODEL(ModelName), (_xlpm.f(FitData[[#This Row],[x]],Coefficients))), "")</f>
        <v/>
      </c>
      <c r="G340" s="3" t="str">
        <f>IF(NOT(ISBLANK(FitData[[#This Row],[x]])), FitData[[#This Row],[Predicted]]-FitData[[#This Row],[y]], "")</f>
        <v/>
      </c>
    </row>
    <row r="341" spans="2:7">
      <c r="B341" s="4"/>
      <c r="C341" s="4"/>
      <c r="F341" s="66" t="str" cm="1">
        <f t="array" ref="F341">IF(NOT(ISBLANK(FitData[[#This Row],[x]])), _xlfn.LET(_xlpm.f, MODEL(ModelName), (_xlpm.f(FitData[[#This Row],[x]],Coefficients))), "")</f>
        <v/>
      </c>
      <c r="G341" s="3" t="str">
        <f>IF(NOT(ISBLANK(FitData[[#This Row],[x]])), FitData[[#This Row],[Predicted]]-FitData[[#This Row],[y]], "")</f>
        <v/>
      </c>
    </row>
    <row r="342" spans="2:7">
      <c r="B342" s="4"/>
      <c r="C342" s="4"/>
      <c r="F342" s="66" t="str" cm="1">
        <f t="array" ref="F342">IF(NOT(ISBLANK(FitData[[#This Row],[x]])), _xlfn.LET(_xlpm.f, MODEL(ModelName), (_xlpm.f(FitData[[#This Row],[x]],Coefficients))), "")</f>
        <v/>
      </c>
      <c r="G342" s="3" t="str">
        <f>IF(NOT(ISBLANK(FitData[[#This Row],[x]])), FitData[[#This Row],[Predicted]]-FitData[[#This Row],[y]], "")</f>
        <v/>
      </c>
    </row>
    <row r="343" spans="2:7">
      <c r="B343" s="4"/>
      <c r="C343" s="4"/>
      <c r="F343" s="66" t="str" cm="1">
        <f t="array" ref="F343">IF(NOT(ISBLANK(FitData[[#This Row],[x]])), _xlfn.LET(_xlpm.f, MODEL(ModelName), (_xlpm.f(FitData[[#This Row],[x]],Coefficients))), "")</f>
        <v/>
      </c>
      <c r="G343" s="3" t="str">
        <f>IF(NOT(ISBLANK(FitData[[#This Row],[x]])), FitData[[#This Row],[Predicted]]-FitData[[#This Row],[y]], "")</f>
        <v/>
      </c>
    </row>
    <row r="344" spans="2:7">
      <c r="B344" s="4"/>
      <c r="C344" s="4"/>
      <c r="F344" s="66" t="str" cm="1">
        <f t="array" ref="F344">IF(NOT(ISBLANK(FitData[[#This Row],[x]])), _xlfn.LET(_xlpm.f, MODEL(ModelName), (_xlpm.f(FitData[[#This Row],[x]],Coefficients))), "")</f>
        <v/>
      </c>
      <c r="G344" s="3" t="str">
        <f>IF(NOT(ISBLANK(FitData[[#This Row],[x]])), FitData[[#This Row],[Predicted]]-FitData[[#This Row],[y]], "")</f>
        <v/>
      </c>
    </row>
    <row r="345" spans="2:7">
      <c r="B345" s="4"/>
      <c r="C345" s="4"/>
      <c r="F345" s="66" t="str" cm="1">
        <f t="array" ref="F345">IF(NOT(ISBLANK(FitData[[#This Row],[x]])), _xlfn.LET(_xlpm.f, MODEL(ModelName), (_xlpm.f(FitData[[#This Row],[x]],Coefficients))), "")</f>
        <v/>
      </c>
      <c r="G345" s="3" t="str">
        <f>IF(NOT(ISBLANK(FitData[[#This Row],[x]])), FitData[[#This Row],[Predicted]]-FitData[[#This Row],[y]], "")</f>
        <v/>
      </c>
    </row>
    <row r="346" spans="2:7">
      <c r="B346" s="4"/>
      <c r="C346" s="4"/>
      <c r="F346" s="66" t="str" cm="1">
        <f t="array" ref="F346">IF(NOT(ISBLANK(FitData[[#This Row],[x]])), _xlfn.LET(_xlpm.f, MODEL(ModelName), (_xlpm.f(FitData[[#This Row],[x]],Coefficients))), "")</f>
        <v/>
      </c>
      <c r="G346" s="3" t="str">
        <f>IF(NOT(ISBLANK(FitData[[#This Row],[x]])), FitData[[#This Row],[Predicted]]-FitData[[#This Row],[y]], "")</f>
        <v/>
      </c>
    </row>
    <row r="347" spans="2:7">
      <c r="B347" s="4"/>
      <c r="C347" s="4"/>
      <c r="F347" s="66" t="str" cm="1">
        <f t="array" ref="F347">IF(NOT(ISBLANK(FitData[[#This Row],[x]])), _xlfn.LET(_xlpm.f, MODEL(ModelName), (_xlpm.f(FitData[[#This Row],[x]],Coefficients))), "")</f>
        <v/>
      </c>
      <c r="G347" s="3" t="str">
        <f>IF(NOT(ISBLANK(FitData[[#This Row],[x]])), FitData[[#This Row],[Predicted]]-FitData[[#This Row],[y]], "")</f>
        <v/>
      </c>
    </row>
    <row r="348" spans="2:7">
      <c r="B348" s="4"/>
      <c r="C348" s="4"/>
      <c r="F348" s="66" t="str" cm="1">
        <f t="array" ref="F348">IF(NOT(ISBLANK(FitData[[#This Row],[x]])), _xlfn.LET(_xlpm.f, MODEL(ModelName), (_xlpm.f(FitData[[#This Row],[x]],Coefficients))), "")</f>
        <v/>
      </c>
      <c r="G348" s="3" t="str">
        <f>IF(NOT(ISBLANK(FitData[[#This Row],[x]])), FitData[[#This Row],[Predicted]]-FitData[[#This Row],[y]], "")</f>
        <v/>
      </c>
    </row>
    <row r="349" spans="2:7">
      <c r="B349" s="4"/>
      <c r="C349" s="4"/>
      <c r="F349" s="66" t="str" cm="1">
        <f t="array" ref="F349">IF(NOT(ISBLANK(FitData[[#This Row],[x]])), _xlfn.LET(_xlpm.f, MODEL(ModelName), (_xlpm.f(FitData[[#This Row],[x]],Coefficients))), "")</f>
        <v/>
      </c>
      <c r="G349" s="3" t="str">
        <f>IF(NOT(ISBLANK(FitData[[#This Row],[x]])), FitData[[#This Row],[Predicted]]-FitData[[#This Row],[y]], "")</f>
        <v/>
      </c>
    </row>
    <row r="350" spans="2:7">
      <c r="B350" s="4"/>
      <c r="C350" s="4"/>
      <c r="F350" s="66" t="str" cm="1">
        <f t="array" ref="F350">IF(NOT(ISBLANK(FitData[[#This Row],[x]])), _xlfn.LET(_xlpm.f, MODEL(ModelName), (_xlpm.f(FitData[[#This Row],[x]],Coefficients))), "")</f>
        <v/>
      </c>
      <c r="G350" s="3" t="str">
        <f>IF(NOT(ISBLANK(FitData[[#This Row],[x]])), FitData[[#This Row],[Predicted]]-FitData[[#This Row],[y]], "")</f>
        <v/>
      </c>
    </row>
    <row r="351" spans="2:7">
      <c r="B351" s="4"/>
      <c r="C351" s="4"/>
      <c r="F351" s="66" t="str" cm="1">
        <f t="array" ref="F351">IF(NOT(ISBLANK(FitData[[#This Row],[x]])), _xlfn.LET(_xlpm.f, MODEL(ModelName), (_xlpm.f(FitData[[#This Row],[x]],Coefficients))), "")</f>
        <v/>
      </c>
      <c r="G351" s="3" t="str">
        <f>IF(NOT(ISBLANK(FitData[[#This Row],[x]])), FitData[[#This Row],[Predicted]]-FitData[[#This Row],[y]], "")</f>
        <v/>
      </c>
    </row>
    <row r="352" spans="2:7">
      <c r="B352" s="4"/>
      <c r="C352" s="4"/>
      <c r="F352" s="66" t="str" cm="1">
        <f t="array" ref="F352">IF(NOT(ISBLANK(FitData[[#This Row],[x]])), _xlfn.LET(_xlpm.f, MODEL(ModelName), (_xlpm.f(FitData[[#This Row],[x]],Coefficients))), "")</f>
        <v/>
      </c>
      <c r="G352" s="3" t="str">
        <f>IF(NOT(ISBLANK(FitData[[#This Row],[x]])), FitData[[#This Row],[Predicted]]-FitData[[#This Row],[y]], "")</f>
        <v/>
      </c>
    </row>
    <row r="353" spans="2:7">
      <c r="B353" s="4"/>
      <c r="C353" s="4"/>
      <c r="F353" s="66" t="str" cm="1">
        <f t="array" ref="F353">IF(NOT(ISBLANK(FitData[[#This Row],[x]])), _xlfn.LET(_xlpm.f, MODEL(ModelName), (_xlpm.f(FitData[[#This Row],[x]],Coefficients))), "")</f>
        <v/>
      </c>
      <c r="G353" s="3" t="str">
        <f>IF(NOT(ISBLANK(FitData[[#This Row],[x]])), FitData[[#This Row],[Predicted]]-FitData[[#This Row],[y]], "")</f>
        <v/>
      </c>
    </row>
    <row r="354" spans="2:7">
      <c r="B354" s="4"/>
      <c r="C354" s="4"/>
      <c r="F354" s="66" t="str" cm="1">
        <f t="array" ref="F354">IF(NOT(ISBLANK(FitData[[#This Row],[x]])), _xlfn.LET(_xlpm.f, MODEL(ModelName), (_xlpm.f(FitData[[#This Row],[x]],Coefficients))), "")</f>
        <v/>
      </c>
      <c r="G354" s="3" t="str">
        <f>IF(NOT(ISBLANK(FitData[[#This Row],[x]])), FitData[[#This Row],[Predicted]]-FitData[[#This Row],[y]], "")</f>
        <v/>
      </c>
    </row>
    <row r="355" spans="2:7">
      <c r="B355" s="4"/>
      <c r="C355" s="4"/>
      <c r="F355" s="66" t="str" cm="1">
        <f t="array" ref="F355">IF(NOT(ISBLANK(FitData[[#This Row],[x]])), _xlfn.LET(_xlpm.f, MODEL(ModelName), (_xlpm.f(FitData[[#This Row],[x]],Coefficients))), "")</f>
        <v/>
      </c>
      <c r="G355" s="3" t="str">
        <f>IF(NOT(ISBLANK(FitData[[#This Row],[x]])), FitData[[#This Row],[Predicted]]-FitData[[#This Row],[y]], "")</f>
        <v/>
      </c>
    </row>
    <row r="356" spans="2:7">
      <c r="B356" s="4"/>
      <c r="C356" s="4"/>
      <c r="F356" s="66" t="str" cm="1">
        <f t="array" ref="F356">IF(NOT(ISBLANK(FitData[[#This Row],[x]])), _xlfn.LET(_xlpm.f, MODEL(ModelName), (_xlpm.f(FitData[[#This Row],[x]],Coefficients))), "")</f>
        <v/>
      </c>
      <c r="G356" s="3" t="str">
        <f>IF(NOT(ISBLANK(FitData[[#This Row],[x]])), FitData[[#This Row],[Predicted]]-FitData[[#This Row],[y]], "")</f>
        <v/>
      </c>
    </row>
    <row r="357" spans="2:7">
      <c r="B357" s="4"/>
      <c r="C357" s="4"/>
      <c r="F357" s="66" t="str" cm="1">
        <f t="array" ref="F357">IF(NOT(ISBLANK(FitData[[#This Row],[x]])), _xlfn.LET(_xlpm.f, MODEL(ModelName), (_xlpm.f(FitData[[#This Row],[x]],Coefficients))), "")</f>
        <v/>
      </c>
      <c r="G357" s="3" t="str">
        <f>IF(NOT(ISBLANK(FitData[[#This Row],[x]])), FitData[[#This Row],[Predicted]]-FitData[[#This Row],[y]], "")</f>
        <v/>
      </c>
    </row>
    <row r="358" spans="2:7">
      <c r="B358" s="4"/>
      <c r="C358" s="4"/>
      <c r="F358" s="66" t="str" cm="1">
        <f t="array" ref="F358">IF(NOT(ISBLANK(FitData[[#This Row],[x]])), _xlfn.LET(_xlpm.f, MODEL(ModelName), (_xlpm.f(FitData[[#This Row],[x]],Coefficients))), "")</f>
        <v/>
      </c>
      <c r="G358" s="3" t="str">
        <f>IF(NOT(ISBLANK(FitData[[#This Row],[x]])), FitData[[#This Row],[Predicted]]-FitData[[#This Row],[y]], "")</f>
        <v/>
      </c>
    </row>
    <row r="359" spans="2:7">
      <c r="B359" s="4"/>
      <c r="C359" s="4"/>
      <c r="F359" s="66" t="str" cm="1">
        <f t="array" ref="F359">IF(NOT(ISBLANK(FitData[[#This Row],[x]])), _xlfn.LET(_xlpm.f, MODEL(ModelName), (_xlpm.f(FitData[[#This Row],[x]],Coefficients))), "")</f>
        <v/>
      </c>
      <c r="G359" s="3" t="str">
        <f>IF(NOT(ISBLANK(FitData[[#This Row],[x]])), FitData[[#This Row],[Predicted]]-FitData[[#This Row],[y]], "")</f>
        <v/>
      </c>
    </row>
    <row r="360" spans="2:7">
      <c r="B360" s="4"/>
      <c r="C360" s="4"/>
      <c r="F360" s="66" t="str" cm="1">
        <f t="array" ref="F360">IF(NOT(ISBLANK(FitData[[#This Row],[x]])), _xlfn.LET(_xlpm.f, MODEL(ModelName), (_xlpm.f(FitData[[#This Row],[x]],Coefficients))), "")</f>
        <v/>
      </c>
      <c r="G360" s="3" t="str">
        <f>IF(NOT(ISBLANK(FitData[[#This Row],[x]])), FitData[[#This Row],[Predicted]]-FitData[[#This Row],[y]], "")</f>
        <v/>
      </c>
    </row>
    <row r="361" spans="2:7">
      <c r="B361" s="4"/>
      <c r="C361" s="4"/>
      <c r="F361" s="66" t="str" cm="1">
        <f t="array" ref="F361">IF(NOT(ISBLANK(FitData[[#This Row],[x]])), _xlfn.LET(_xlpm.f, MODEL(ModelName), (_xlpm.f(FitData[[#This Row],[x]],Coefficients))), "")</f>
        <v/>
      </c>
      <c r="G361" s="3" t="str">
        <f>IF(NOT(ISBLANK(FitData[[#This Row],[x]])), FitData[[#This Row],[Predicted]]-FitData[[#This Row],[y]], "")</f>
        <v/>
      </c>
    </row>
    <row r="362" spans="2:7">
      <c r="B362" s="4"/>
      <c r="C362" s="4"/>
      <c r="F362" s="66" t="str" cm="1">
        <f t="array" ref="F362">IF(NOT(ISBLANK(FitData[[#This Row],[x]])), _xlfn.LET(_xlpm.f, MODEL(ModelName), (_xlpm.f(FitData[[#This Row],[x]],Coefficients))), "")</f>
        <v/>
      </c>
      <c r="G362" s="3" t="str">
        <f>IF(NOT(ISBLANK(FitData[[#This Row],[x]])), FitData[[#This Row],[Predicted]]-FitData[[#This Row],[y]], "")</f>
        <v/>
      </c>
    </row>
    <row r="363" spans="2:7">
      <c r="B363" s="4"/>
      <c r="C363" s="4"/>
      <c r="F363" s="66" t="str" cm="1">
        <f t="array" ref="F363">IF(NOT(ISBLANK(FitData[[#This Row],[x]])), _xlfn.LET(_xlpm.f, MODEL(ModelName), (_xlpm.f(FitData[[#This Row],[x]],Coefficients))), "")</f>
        <v/>
      </c>
      <c r="G363" s="3" t="str">
        <f>IF(NOT(ISBLANK(FitData[[#This Row],[x]])), FitData[[#This Row],[Predicted]]-FitData[[#This Row],[y]], "")</f>
        <v/>
      </c>
    </row>
    <row r="364" spans="2:7">
      <c r="B364" s="4"/>
      <c r="C364" s="4"/>
      <c r="F364" s="66" t="str" cm="1">
        <f t="array" ref="F364">IF(NOT(ISBLANK(FitData[[#This Row],[x]])), _xlfn.LET(_xlpm.f, MODEL(ModelName), (_xlpm.f(FitData[[#This Row],[x]],Coefficients))), "")</f>
        <v/>
      </c>
      <c r="G364" s="3" t="str">
        <f>IF(NOT(ISBLANK(FitData[[#This Row],[x]])), FitData[[#This Row],[Predicted]]-FitData[[#This Row],[y]], "")</f>
        <v/>
      </c>
    </row>
    <row r="365" spans="2:7">
      <c r="B365" s="4"/>
      <c r="C365" s="4"/>
      <c r="F365" s="66" t="str" cm="1">
        <f t="array" ref="F365">IF(NOT(ISBLANK(FitData[[#This Row],[x]])), _xlfn.LET(_xlpm.f, MODEL(ModelName), (_xlpm.f(FitData[[#This Row],[x]],Coefficients))), "")</f>
        <v/>
      </c>
      <c r="G365" s="3" t="str">
        <f>IF(NOT(ISBLANK(FitData[[#This Row],[x]])), FitData[[#This Row],[Predicted]]-FitData[[#This Row],[y]], "")</f>
        <v/>
      </c>
    </row>
    <row r="366" spans="2:7">
      <c r="B366" s="4"/>
      <c r="C366" s="4"/>
      <c r="F366" s="66" t="str" cm="1">
        <f t="array" ref="F366">IF(NOT(ISBLANK(FitData[[#This Row],[x]])), _xlfn.LET(_xlpm.f, MODEL(ModelName), (_xlpm.f(FitData[[#This Row],[x]],Coefficients))), "")</f>
        <v/>
      </c>
      <c r="G366" s="3" t="str">
        <f>IF(NOT(ISBLANK(FitData[[#This Row],[x]])), FitData[[#This Row],[Predicted]]-FitData[[#This Row],[y]], "")</f>
        <v/>
      </c>
    </row>
    <row r="367" spans="2:7">
      <c r="B367" s="4"/>
      <c r="C367" s="4"/>
      <c r="F367" s="66" t="str" cm="1">
        <f t="array" ref="F367">IF(NOT(ISBLANK(FitData[[#This Row],[x]])), _xlfn.LET(_xlpm.f, MODEL(ModelName), (_xlpm.f(FitData[[#This Row],[x]],Coefficients))), "")</f>
        <v/>
      </c>
      <c r="G367" s="3" t="str">
        <f>IF(NOT(ISBLANK(FitData[[#This Row],[x]])), FitData[[#This Row],[Predicted]]-FitData[[#This Row],[y]], "")</f>
        <v/>
      </c>
    </row>
    <row r="368" spans="2:7">
      <c r="B368" s="4"/>
      <c r="C368" s="4"/>
      <c r="F368" s="66" t="str" cm="1">
        <f t="array" ref="F368">IF(NOT(ISBLANK(FitData[[#This Row],[x]])), _xlfn.LET(_xlpm.f, MODEL(ModelName), (_xlpm.f(FitData[[#This Row],[x]],Coefficients))), "")</f>
        <v/>
      </c>
      <c r="G368" s="3" t="str">
        <f>IF(NOT(ISBLANK(FitData[[#This Row],[x]])), FitData[[#This Row],[Predicted]]-FitData[[#This Row],[y]], "")</f>
        <v/>
      </c>
    </row>
    <row r="369" spans="2:7">
      <c r="B369" s="4"/>
      <c r="C369" s="4"/>
      <c r="F369" s="66" t="str" cm="1">
        <f t="array" ref="F369">IF(NOT(ISBLANK(FitData[[#This Row],[x]])), _xlfn.LET(_xlpm.f, MODEL(ModelName), (_xlpm.f(FitData[[#This Row],[x]],Coefficients))), "")</f>
        <v/>
      </c>
      <c r="G369" s="3" t="str">
        <f>IF(NOT(ISBLANK(FitData[[#This Row],[x]])), FitData[[#This Row],[Predicted]]-FitData[[#This Row],[y]], "")</f>
        <v/>
      </c>
    </row>
    <row r="370" spans="2:7">
      <c r="B370" s="4"/>
      <c r="C370" s="4"/>
      <c r="F370" s="66" t="str" cm="1">
        <f t="array" ref="F370">IF(NOT(ISBLANK(FitData[[#This Row],[x]])), _xlfn.LET(_xlpm.f, MODEL(ModelName), (_xlpm.f(FitData[[#This Row],[x]],Coefficients))), "")</f>
        <v/>
      </c>
      <c r="G370" s="3" t="str">
        <f>IF(NOT(ISBLANK(FitData[[#This Row],[x]])), FitData[[#This Row],[Predicted]]-FitData[[#This Row],[y]], "")</f>
        <v/>
      </c>
    </row>
    <row r="371" spans="2:7">
      <c r="B371" s="4"/>
      <c r="C371" s="4"/>
      <c r="F371" s="66" t="str" cm="1">
        <f t="array" ref="F371">IF(NOT(ISBLANK(FitData[[#This Row],[x]])), _xlfn.LET(_xlpm.f, MODEL(ModelName), (_xlpm.f(FitData[[#This Row],[x]],Coefficients))), "")</f>
        <v/>
      </c>
      <c r="G371" s="3" t="str">
        <f>IF(NOT(ISBLANK(FitData[[#This Row],[x]])), FitData[[#This Row],[Predicted]]-FitData[[#This Row],[y]], "")</f>
        <v/>
      </c>
    </row>
    <row r="372" spans="2:7">
      <c r="B372" s="4"/>
      <c r="C372" s="4"/>
      <c r="F372" s="66" t="str" cm="1">
        <f t="array" ref="F372">IF(NOT(ISBLANK(FitData[[#This Row],[x]])), _xlfn.LET(_xlpm.f, MODEL(ModelName), (_xlpm.f(FitData[[#This Row],[x]],Coefficients))), "")</f>
        <v/>
      </c>
      <c r="G372" s="3" t="str">
        <f>IF(NOT(ISBLANK(FitData[[#This Row],[x]])), FitData[[#This Row],[Predicted]]-FitData[[#This Row],[y]], "")</f>
        <v/>
      </c>
    </row>
    <row r="373" spans="2:7">
      <c r="B373" s="4"/>
      <c r="C373" s="4"/>
      <c r="F373" s="66" t="str" cm="1">
        <f t="array" ref="F373">IF(NOT(ISBLANK(FitData[[#This Row],[x]])), _xlfn.LET(_xlpm.f, MODEL(ModelName), (_xlpm.f(FitData[[#This Row],[x]],Coefficients))), "")</f>
        <v/>
      </c>
      <c r="G373" s="3" t="str">
        <f>IF(NOT(ISBLANK(FitData[[#This Row],[x]])), FitData[[#This Row],[Predicted]]-FitData[[#This Row],[y]], "")</f>
        <v/>
      </c>
    </row>
    <row r="374" spans="2:7">
      <c r="B374" s="4"/>
      <c r="C374" s="4"/>
      <c r="F374" s="66" t="str" cm="1">
        <f t="array" ref="F374">IF(NOT(ISBLANK(FitData[[#This Row],[x]])), _xlfn.LET(_xlpm.f, MODEL(ModelName), (_xlpm.f(FitData[[#This Row],[x]],Coefficients))), "")</f>
        <v/>
      </c>
      <c r="G374" s="3" t="str">
        <f>IF(NOT(ISBLANK(FitData[[#This Row],[x]])), FitData[[#This Row],[Predicted]]-FitData[[#This Row],[y]], "")</f>
        <v/>
      </c>
    </row>
    <row r="375" spans="2:7">
      <c r="B375" s="4"/>
      <c r="C375" s="4"/>
      <c r="F375" s="66" t="str" cm="1">
        <f t="array" ref="F375">IF(NOT(ISBLANK(FitData[[#This Row],[x]])), _xlfn.LET(_xlpm.f, MODEL(ModelName), (_xlpm.f(FitData[[#This Row],[x]],Coefficients))), "")</f>
        <v/>
      </c>
      <c r="G375" s="3" t="str">
        <f>IF(NOT(ISBLANK(FitData[[#This Row],[x]])), FitData[[#This Row],[Predicted]]-FitData[[#This Row],[y]], "")</f>
        <v/>
      </c>
    </row>
    <row r="376" spans="2:7">
      <c r="B376" s="4"/>
      <c r="C376" s="4"/>
      <c r="F376" s="66" t="str" cm="1">
        <f t="array" ref="F376">IF(NOT(ISBLANK(FitData[[#This Row],[x]])), _xlfn.LET(_xlpm.f, MODEL(ModelName), (_xlpm.f(FitData[[#This Row],[x]],Coefficients))), "")</f>
        <v/>
      </c>
      <c r="G376" s="3" t="str">
        <f>IF(NOT(ISBLANK(FitData[[#This Row],[x]])), FitData[[#This Row],[Predicted]]-FitData[[#This Row],[y]], "")</f>
        <v/>
      </c>
    </row>
    <row r="377" spans="2:7">
      <c r="B377" s="4"/>
      <c r="C377" s="4"/>
      <c r="F377" s="66" t="str" cm="1">
        <f t="array" ref="F377">IF(NOT(ISBLANK(FitData[[#This Row],[x]])), _xlfn.LET(_xlpm.f, MODEL(ModelName), (_xlpm.f(FitData[[#This Row],[x]],Coefficients))), "")</f>
        <v/>
      </c>
      <c r="G377" s="3" t="str">
        <f>IF(NOT(ISBLANK(FitData[[#This Row],[x]])), FitData[[#This Row],[Predicted]]-FitData[[#This Row],[y]], "")</f>
        <v/>
      </c>
    </row>
    <row r="378" spans="2:7">
      <c r="B378" s="4"/>
      <c r="C378" s="4"/>
      <c r="F378" s="66" t="str" cm="1">
        <f t="array" ref="F378">IF(NOT(ISBLANK(FitData[[#This Row],[x]])), _xlfn.LET(_xlpm.f, MODEL(ModelName), (_xlpm.f(FitData[[#This Row],[x]],Coefficients))), "")</f>
        <v/>
      </c>
      <c r="G378" s="3" t="str">
        <f>IF(NOT(ISBLANK(FitData[[#This Row],[x]])), FitData[[#This Row],[Predicted]]-FitData[[#This Row],[y]], "")</f>
        <v/>
      </c>
    </row>
    <row r="379" spans="2:7">
      <c r="B379" s="4"/>
      <c r="C379" s="4"/>
      <c r="F379" s="66" t="str" cm="1">
        <f t="array" ref="F379">IF(NOT(ISBLANK(FitData[[#This Row],[x]])), _xlfn.LET(_xlpm.f, MODEL(ModelName), (_xlpm.f(FitData[[#This Row],[x]],Coefficients))), "")</f>
        <v/>
      </c>
      <c r="G379" s="3" t="str">
        <f>IF(NOT(ISBLANK(FitData[[#This Row],[x]])), FitData[[#This Row],[Predicted]]-FitData[[#This Row],[y]], "")</f>
        <v/>
      </c>
    </row>
    <row r="380" spans="2:7">
      <c r="B380" s="4"/>
      <c r="C380" s="4"/>
      <c r="F380" s="66" t="str" cm="1">
        <f t="array" ref="F380">IF(NOT(ISBLANK(FitData[[#This Row],[x]])), _xlfn.LET(_xlpm.f, MODEL(ModelName), (_xlpm.f(FitData[[#This Row],[x]],Coefficients))), "")</f>
        <v/>
      </c>
      <c r="G380" s="3" t="str">
        <f>IF(NOT(ISBLANK(FitData[[#This Row],[x]])), FitData[[#This Row],[Predicted]]-FitData[[#This Row],[y]], "")</f>
        <v/>
      </c>
    </row>
    <row r="381" spans="2:7">
      <c r="B381" s="4"/>
      <c r="C381" s="4"/>
      <c r="F381" s="66" t="str" cm="1">
        <f t="array" ref="F381">IF(NOT(ISBLANK(FitData[[#This Row],[x]])), _xlfn.LET(_xlpm.f, MODEL(ModelName), (_xlpm.f(FitData[[#This Row],[x]],Coefficients))), "")</f>
        <v/>
      </c>
      <c r="G381" s="3" t="str">
        <f>IF(NOT(ISBLANK(FitData[[#This Row],[x]])), FitData[[#This Row],[Predicted]]-FitData[[#This Row],[y]], "")</f>
        <v/>
      </c>
    </row>
    <row r="382" spans="2:7">
      <c r="B382" s="4"/>
      <c r="C382" s="4"/>
      <c r="F382" s="66" t="str" cm="1">
        <f t="array" ref="F382">IF(NOT(ISBLANK(FitData[[#This Row],[x]])), _xlfn.LET(_xlpm.f, MODEL(ModelName), (_xlpm.f(FitData[[#This Row],[x]],Coefficients))), "")</f>
        <v/>
      </c>
      <c r="G382" s="3" t="str">
        <f>IF(NOT(ISBLANK(FitData[[#This Row],[x]])), FitData[[#This Row],[Predicted]]-FitData[[#This Row],[y]], "")</f>
        <v/>
      </c>
    </row>
    <row r="383" spans="2:7">
      <c r="B383" s="4"/>
      <c r="C383" s="4"/>
      <c r="F383" s="66" t="str" cm="1">
        <f t="array" ref="F383">IF(NOT(ISBLANK(FitData[[#This Row],[x]])), _xlfn.LET(_xlpm.f, MODEL(ModelName), (_xlpm.f(FitData[[#This Row],[x]],Coefficients))), "")</f>
        <v/>
      </c>
      <c r="G383" s="3" t="str">
        <f>IF(NOT(ISBLANK(FitData[[#This Row],[x]])), FitData[[#This Row],[Predicted]]-FitData[[#This Row],[y]], "")</f>
        <v/>
      </c>
    </row>
    <row r="384" spans="2:7">
      <c r="B384" s="4"/>
      <c r="C384" s="4"/>
      <c r="F384" s="66" t="str" cm="1">
        <f t="array" ref="F384">IF(NOT(ISBLANK(FitData[[#This Row],[x]])), _xlfn.LET(_xlpm.f, MODEL(ModelName), (_xlpm.f(FitData[[#This Row],[x]],Coefficients))), "")</f>
        <v/>
      </c>
      <c r="G384" s="3" t="str">
        <f>IF(NOT(ISBLANK(FitData[[#This Row],[x]])), FitData[[#This Row],[Predicted]]-FitData[[#This Row],[y]], "")</f>
        <v/>
      </c>
    </row>
    <row r="385" spans="2:7">
      <c r="B385" s="4"/>
      <c r="C385" s="4"/>
      <c r="F385" s="66" t="str" cm="1">
        <f t="array" ref="F385">IF(NOT(ISBLANK(FitData[[#This Row],[x]])), _xlfn.LET(_xlpm.f, MODEL(ModelName), (_xlpm.f(FitData[[#This Row],[x]],Coefficients))), "")</f>
        <v/>
      </c>
      <c r="G385" s="3" t="str">
        <f>IF(NOT(ISBLANK(FitData[[#This Row],[x]])), FitData[[#This Row],[Predicted]]-FitData[[#This Row],[y]], "")</f>
        <v/>
      </c>
    </row>
    <row r="386" spans="2:7">
      <c r="B386" s="4"/>
      <c r="C386" s="4"/>
      <c r="F386" s="66" t="str" cm="1">
        <f t="array" ref="F386">IF(NOT(ISBLANK(FitData[[#This Row],[x]])), _xlfn.LET(_xlpm.f, MODEL(ModelName), (_xlpm.f(FitData[[#This Row],[x]],Coefficients))), "")</f>
        <v/>
      </c>
      <c r="G386" s="3" t="str">
        <f>IF(NOT(ISBLANK(FitData[[#This Row],[x]])), FitData[[#This Row],[Predicted]]-FitData[[#This Row],[y]], "")</f>
        <v/>
      </c>
    </row>
    <row r="387" spans="2:7">
      <c r="B387" s="4"/>
      <c r="C387" s="4"/>
      <c r="F387" s="66" t="str" cm="1">
        <f t="array" ref="F387">IF(NOT(ISBLANK(FitData[[#This Row],[x]])), _xlfn.LET(_xlpm.f, MODEL(ModelName), (_xlpm.f(FitData[[#This Row],[x]],Coefficients))), "")</f>
        <v/>
      </c>
      <c r="G387" s="3" t="str">
        <f>IF(NOT(ISBLANK(FitData[[#This Row],[x]])), FitData[[#This Row],[Predicted]]-FitData[[#This Row],[y]], "")</f>
        <v/>
      </c>
    </row>
    <row r="388" spans="2:7">
      <c r="B388" s="4"/>
      <c r="C388" s="4"/>
      <c r="F388" s="66" t="str" cm="1">
        <f t="array" ref="F388">IF(NOT(ISBLANK(FitData[[#This Row],[x]])), _xlfn.LET(_xlpm.f, MODEL(ModelName), (_xlpm.f(FitData[[#This Row],[x]],Coefficients))), "")</f>
        <v/>
      </c>
      <c r="G388" s="3" t="str">
        <f>IF(NOT(ISBLANK(FitData[[#This Row],[x]])), FitData[[#This Row],[Predicted]]-FitData[[#This Row],[y]], "")</f>
        <v/>
      </c>
    </row>
    <row r="389" spans="2:7">
      <c r="B389" s="4"/>
      <c r="C389" s="4"/>
      <c r="F389" s="66" t="str" cm="1">
        <f t="array" ref="F389">IF(NOT(ISBLANK(FitData[[#This Row],[x]])), _xlfn.LET(_xlpm.f, MODEL(ModelName), (_xlpm.f(FitData[[#This Row],[x]],Coefficients))), "")</f>
        <v/>
      </c>
      <c r="G389" s="3" t="str">
        <f>IF(NOT(ISBLANK(FitData[[#This Row],[x]])), FitData[[#This Row],[Predicted]]-FitData[[#This Row],[y]], "")</f>
        <v/>
      </c>
    </row>
    <row r="390" spans="2:7">
      <c r="B390" s="4"/>
      <c r="C390" s="4"/>
      <c r="F390" s="66" t="str" cm="1">
        <f t="array" ref="F390">IF(NOT(ISBLANK(FitData[[#This Row],[x]])), _xlfn.LET(_xlpm.f, MODEL(ModelName), (_xlpm.f(FitData[[#This Row],[x]],Coefficients))), "")</f>
        <v/>
      </c>
      <c r="G390" s="3" t="str">
        <f>IF(NOT(ISBLANK(FitData[[#This Row],[x]])), FitData[[#This Row],[Predicted]]-FitData[[#This Row],[y]], "")</f>
        <v/>
      </c>
    </row>
    <row r="391" spans="2:7">
      <c r="B391" s="4"/>
      <c r="C391" s="4"/>
      <c r="F391" s="66" t="str" cm="1">
        <f t="array" ref="F391">IF(NOT(ISBLANK(FitData[[#This Row],[x]])), _xlfn.LET(_xlpm.f, MODEL(ModelName), (_xlpm.f(FitData[[#This Row],[x]],Coefficients))), "")</f>
        <v/>
      </c>
      <c r="G391" s="3" t="str">
        <f>IF(NOT(ISBLANK(FitData[[#This Row],[x]])), FitData[[#This Row],[Predicted]]-FitData[[#This Row],[y]], "")</f>
        <v/>
      </c>
    </row>
    <row r="392" spans="2:7">
      <c r="B392" s="4"/>
      <c r="C392" s="4"/>
      <c r="F392" s="66" t="str" cm="1">
        <f t="array" ref="F392">IF(NOT(ISBLANK(FitData[[#This Row],[x]])), _xlfn.LET(_xlpm.f, MODEL(ModelName), (_xlpm.f(FitData[[#This Row],[x]],Coefficients))), "")</f>
        <v/>
      </c>
      <c r="G392" s="3" t="str">
        <f>IF(NOT(ISBLANK(FitData[[#This Row],[x]])), FitData[[#This Row],[Predicted]]-FitData[[#This Row],[y]], "")</f>
        <v/>
      </c>
    </row>
    <row r="393" spans="2:7">
      <c r="B393" s="4"/>
      <c r="C393" s="4"/>
      <c r="F393" s="66" t="str" cm="1">
        <f t="array" ref="F393">IF(NOT(ISBLANK(FitData[[#This Row],[x]])), _xlfn.LET(_xlpm.f, MODEL(ModelName), (_xlpm.f(FitData[[#This Row],[x]],Coefficients))), "")</f>
        <v/>
      </c>
      <c r="G393" s="3" t="str">
        <f>IF(NOT(ISBLANK(FitData[[#This Row],[x]])), FitData[[#This Row],[Predicted]]-FitData[[#This Row],[y]], "")</f>
        <v/>
      </c>
    </row>
    <row r="394" spans="2:7">
      <c r="B394" s="4"/>
      <c r="C394" s="4"/>
      <c r="F394" s="66" t="str" cm="1">
        <f t="array" ref="F394">IF(NOT(ISBLANK(FitData[[#This Row],[x]])), _xlfn.LET(_xlpm.f, MODEL(ModelName), (_xlpm.f(FitData[[#This Row],[x]],Coefficients))), "")</f>
        <v/>
      </c>
      <c r="G394" s="3" t="str">
        <f>IF(NOT(ISBLANK(FitData[[#This Row],[x]])), FitData[[#This Row],[Predicted]]-FitData[[#This Row],[y]], "")</f>
        <v/>
      </c>
    </row>
    <row r="395" spans="2:7">
      <c r="B395" s="4"/>
      <c r="C395" s="4"/>
      <c r="F395" s="66" t="str" cm="1">
        <f t="array" ref="F395">IF(NOT(ISBLANK(FitData[[#This Row],[x]])), _xlfn.LET(_xlpm.f, MODEL(ModelName), (_xlpm.f(FitData[[#This Row],[x]],Coefficients))), "")</f>
        <v/>
      </c>
      <c r="G395" s="3" t="str">
        <f>IF(NOT(ISBLANK(FitData[[#This Row],[x]])), FitData[[#This Row],[Predicted]]-FitData[[#This Row],[y]], "")</f>
        <v/>
      </c>
    </row>
    <row r="396" spans="2:7">
      <c r="B396" s="4"/>
      <c r="C396" s="4"/>
      <c r="F396" s="66" t="str" cm="1">
        <f t="array" ref="F396">IF(NOT(ISBLANK(FitData[[#This Row],[x]])), _xlfn.LET(_xlpm.f, MODEL(ModelName), (_xlpm.f(FitData[[#This Row],[x]],Coefficients))), "")</f>
        <v/>
      </c>
      <c r="G396" s="3" t="str">
        <f>IF(NOT(ISBLANK(FitData[[#This Row],[x]])), FitData[[#This Row],[Predicted]]-FitData[[#This Row],[y]], "")</f>
        <v/>
      </c>
    </row>
    <row r="397" spans="2:7">
      <c r="B397" s="4"/>
      <c r="C397" s="4"/>
      <c r="F397" s="66" t="str" cm="1">
        <f t="array" ref="F397">IF(NOT(ISBLANK(FitData[[#This Row],[x]])), _xlfn.LET(_xlpm.f, MODEL(ModelName), (_xlpm.f(FitData[[#This Row],[x]],Coefficients))), "")</f>
        <v/>
      </c>
      <c r="G397" s="3" t="str">
        <f>IF(NOT(ISBLANK(FitData[[#This Row],[x]])), FitData[[#This Row],[Predicted]]-FitData[[#This Row],[y]], "")</f>
        <v/>
      </c>
    </row>
    <row r="398" spans="2:7">
      <c r="B398" s="4"/>
      <c r="C398" s="4"/>
      <c r="F398" s="66" t="str" cm="1">
        <f t="array" ref="F398">IF(NOT(ISBLANK(FitData[[#This Row],[x]])), _xlfn.LET(_xlpm.f, MODEL(ModelName), (_xlpm.f(FitData[[#This Row],[x]],Coefficients))), "")</f>
        <v/>
      </c>
      <c r="G398" s="3" t="str">
        <f>IF(NOT(ISBLANK(FitData[[#This Row],[x]])), FitData[[#This Row],[Predicted]]-FitData[[#This Row],[y]], "")</f>
        <v/>
      </c>
    </row>
    <row r="399" spans="2:7">
      <c r="B399" s="4"/>
      <c r="C399" s="4"/>
      <c r="F399" s="66" t="str" cm="1">
        <f t="array" ref="F399">IF(NOT(ISBLANK(FitData[[#This Row],[x]])), _xlfn.LET(_xlpm.f, MODEL(ModelName), (_xlpm.f(FitData[[#This Row],[x]],Coefficients))), "")</f>
        <v/>
      </c>
      <c r="G399" s="3" t="str">
        <f>IF(NOT(ISBLANK(FitData[[#This Row],[x]])), FitData[[#This Row],[Predicted]]-FitData[[#This Row],[y]], "")</f>
        <v/>
      </c>
    </row>
    <row r="400" spans="2:7">
      <c r="B400" s="4"/>
      <c r="C400" s="4"/>
      <c r="F400" s="66" t="str" cm="1">
        <f t="array" ref="F400">IF(NOT(ISBLANK(FitData[[#This Row],[x]])), _xlfn.LET(_xlpm.f, MODEL(ModelName), (_xlpm.f(FitData[[#This Row],[x]],Coefficients))), "")</f>
        <v/>
      </c>
      <c r="G400" s="3" t="str">
        <f>IF(NOT(ISBLANK(FitData[[#This Row],[x]])), FitData[[#This Row],[Predicted]]-FitData[[#This Row],[y]], "")</f>
        <v/>
      </c>
    </row>
    <row r="401" spans="2:7">
      <c r="B401" s="4"/>
      <c r="C401" s="4"/>
      <c r="F401" s="66" t="str" cm="1">
        <f t="array" ref="F401">IF(NOT(ISBLANK(FitData[[#This Row],[x]])), _xlfn.LET(_xlpm.f, MODEL(ModelName), (_xlpm.f(FitData[[#This Row],[x]],Coefficients))), "")</f>
        <v/>
      </c>
      <c r="G401" s="3" t="str">
        <f>IF(NOT(ISBLANK(FitData[[#This Row],[x]])), FitData[[#This Row],[Predicted]]-FitData[[#This Row],[y]], "")</f>
        <v/>
      </c>
    </row>
    <row r="402" spans="2:7">
      <c r="B402" s="4"/>
      <c r="C402" s="4"/>
      <c r="F402" s="66" t="str" cm="1">
        <f t="array" ref="F402">IF(NOT(ISBLANK(FitData[[#This Row],[x]])), _xlfn.LET(_xlpm.f, MODEL(ModelName), (_xlpm.f(FitData[[#This Row],[x]],Coefficients))), "")</f>
        <v/>
      </c>
      <c r="G402" s="3" t="str">
        <f>IF(NOT(ISBLANK(FitData[[#This Row],[x]])), FitData[[#This Row],[Predicted]]-FitData[[#This Row],[y]], "")</f>
        <v/>
      </c>
    </row>
    <row r="403" spans="2:7">
      <c r="B403" s="4"/>
      <c r="C403" s="4"/>
      <c r="F403" s="66" t="str" cm="1">
        <f t="array" ref="F403">IF(NOT(ISBLANK(FitData[[#This Row],[x]])), _xlfn.LET(_xlpm.f, MODEL(ModelName), (_xlpm.f(FitData[[#This Row],[x]],Coefficients))), "")</f>
        <v/>
      </c>
      <c r="G403" s="3" t="str">
        <f>IF(NOT(ISBLANK(FitData[[#This Row],[x]])), FitData[[#This Row],[Predicted]]-FitData[[#This Row],[y]], "")</f>
        <v/>
      </c>
    </row>
    <row r="404" spans="2:7">
      <c r="B404" s="4"/>
      <c r="C404" s="4"/>
      <c r="F404" s="66" t="str" cm="1">
        <f t="array" ref="F404">IF(NOT(ISBLANK(FitData[[#This Row],[x]])), _xlfn.LET(_xlpm.f, MODEL(ModelName), (_xlpm.f(FitData[[#This Row],[x]],Coefficients))), "")</f>
        <v/>
      </c>
      <c r="G404" s="3" t="str">
        <f>IF(NOT(ISBLANK(FitData[[#This Row],[x]])), FitData[[#This Row],[Predicted]]-FitData[[#This Row],[y]], "")</f>
        <v/>
      </c>
    </row>
    <row r="405" spans="2:7">
      <c r="B405" s="4"/>
      <c r="C405" s="4"/>
      <c r="F405" s="66" t="str" cm="1">
        <f t="array" ref="F405">IF(NOT(ISBLANK(FitData[[#This Row],[x]])), _xlfn.LET(_xlpm.f, MODEL(ModelName), (_xlpm.f(FitData[[#This Row],[x]],Coefficients))), "")</f>
        <v/>
      </c>
      <c r="G405" s="3" t="str">
        <f>IF(NOT(ISBLANK(FitData[[#This Row],[x]])), FitData[[#This Row],[Predicted]]-FitData[[#This Row],[y]], "")</f>
        <v/>
      </c>
    </row>
    <row r="406" spans="2:7">
      <c r="B406" s="4"/>
      <c r="C406" s="4"/>
      <c r="F406" s="66" t="str" cm="1">
        <f t="array" ref="F406">IF(NOT(ISBLANK(FitData[[#This Row],[x]])), _xlfn.LET(_xlpm.f, MODEL(ModelName), (_xlpm.f(FitData[[#This Row],[x]],Coefficients))), "")</f>
        <v/>
      </c>
      <c r="G406" s="3" t="str">
        <f>IF(NOT(ISBLANK(FitData[[#This Row],[x]])), FitData[[#This Row],[Predicted]]-FitData[[#This Row],[y]], "")</f>
        <v/>
      </c>
    </row>
    <row r="407" spans="2:7">
      <c r="B407" s="4"/>
      <c r="C407" s="4"/>
      <c r="F407" s="66" t="str" cm="1">
        <f t="array" ref="F407">IF(NOT(ISBLANK(FitData[[#This Row],[x]])), _xlfn.LET(_xlpm.f, MODEL(ModelName), (_xlpm.f(FitData[[#This Row],[x]],Coefficients))), "")</f>
        <v/>
      </c>
      <c r="G407" s="3" t="str">
        <f>IF(NOT(ISBLANK(FitData[[#This Row],[x]])), FitData[[#This Row],[Predicted]]-FitData[[#This Row],[y]], "")</f>
        <v/>
      </c>
    </row>
    <row r="408" spans="2:7">
      <c r="B408" s="4"/>
      <c r="C408" s="4"/>
      <c r="F408" s="66" t="str" cm="1">
        <f t="array" ref="F408">IF(NOT(ISBLANK(FitData[[#This Row],[x]])), _xlfn.LET(_xlpm.f, MODEL(ModelName), (_xlpm.f(FitData[[#This Row],[x]],Coefficients))), "")</f>
        <v/>
      </c>
      <c r="G408" s="3" t="str">
        <f>IF(NOT(ISBLANK(FitData[[#This Row],[x]])), FitData[[#This Row],[Predicted]]-FitData[[#This Row],[y]], "")</f>
        <v/>
      </c>
    </row>
    <row r="409" spans="2:7">
      <c r="B409" s="4"/>
      <c r="C409" s="4"/>
      <c r="F409" s="66" t="str" cm="1">
        <f t="array" ref="F409">IF(NOT(ISBLANK(FitData[[#This Row],[x]])), _xlfn.LET(_xlpm.f, MODEL(ModelName), (_xlpm.f(FitData[[#This Row],[x]],Coefficients))), "")</f>
        <v/>
      </c>
      <c r="G409" s="3" t="str">
        <f>IF(NOT(ISBLANK(FitData[[#This Row],[x]])), FitData[[#This Row],[Predicted]]-FitData[[#This Row],[y]], "")</f>
        <v/>
      </c>
    </row>
    <row r="410" spans="2:7">
      <c r="B410" s="4"/>
      <c r="C410" s="4"/>
      <c r="F410" s="66" t="str" cm="1">
        <f t="array" ref="F410">IF(NOT(ISBLANK(FitData[[#This Row],[x]])), _xlfn.LET(_xlpm.f, MODEL(ModelName), (_xlpm.f(FitData[[#This Row],[x]],Coefficients))), "")</f>
        <v/>
      </c>
      <c r="G410" s="3" t="str">
        <f>IF(NOT(ISBLANK(FitData[[#This Row],[x]])), FitData[[#This Row],[Predicted]]-FitData[[#This Row],[y]], "")</f>
        <v/>
      </c>
    </row>
    <row r="411" spans="2:7">
      <c r="B411" s="4"/>
      <c r="C411" s="4"/>
      <c r="F411" s="66" t="str" cm="1">
        <f t="array" ref="F411">IF(NOT(ISBLANK(FitData[[#This Row],[x]])), _xlfn.LET(_xlpm.f, MODEL(ModelName), (_xlpm.f(FitData[[#This Row],[x]],Coefficients))), "")</f>
        <v/>
      </c>
      <c r="G411" s="3" t="str">
        <f>IF(NOT(ISBLANK(FitData[[#This Row],[x]])), FitData[[#This Row],[Predicted]]-FitData[[#This Row],[y]], "")</f>
        <v/>
      </c>
    </row>
    <row r="412" spans="2:7">
      <c r="B412" s="4"/>
      <c r="C412" s="4"/>
      <c r="F412" s="66" t="str" cm="1">
        <f t="array" ref="F412">IF(NOT(ISBLANK(FitData[[#This Row],[x]])), _xlfn.LET(_xlpm.f, MODEL(ModelName), (_xlpm.f(FitData[[#This Row],[x]],Coefficients))), "")</f>
        <v/>
      </c>
      <c r="G412" s="3" t="str">
        <f>IF(NOT(ISBLANK(FitData[[#This Row],[x]])), FitData[[#This Row],[Predicted]]-FitData[[#This Row],[y]], "")</f>
        <v/>
      </c>
    </row>
    <row r="413" spans="2:7">
      <c r="B413" s="4"/>
      <c r="C413" s="4"/>
      <c r="F413" s="66" t="str" cm="1">
        <f t="array" ref="F413">IF(NOT(ISBLANK(FitData[[#This Row],[x]])), _xlfn.LET(_xlpm.f, MODEL(ModelName), (_xlpm.f(FitData[[#This Row],[x]],Coefficients))), "")</f>
        <v/>
      </c>
      <c r="G413" s="3" t="str">
        <f>IF(NOT(ISBLANK(FitData[[#This Row],[x]])), FitData[[#This Row],[Predicted]]-FitData[[#This Row],[y]], "")</f>
        <v/>
      </c>
    </row>
    <row r="414" spans="2:7">
      <c r="B414" s="4"/>
      <c r="C414" s="4"/>
      <c r="F414" s="66" t="str" cm="1">
        <f t="array" ref="F414">IF(NOT(ISBLANK(FitData[[#This Row],[x]])), _xlfn.LET(_xlpm.f, MODEL(ModelName), (_xlpm.f(FitData[[#This Row],[x]],Coefficients))), "")</f>
        <v/>
      </c>
      <c r="G414" s="3" t="str">
        <f>IF(NOT(ISBLANK(FitData[[#This Row],[x]])), FitData[[#This Row],[Predicted]]-FitData[[#This Row],[y]], "")</f>
        <v/>
      </c>
    </row>
    <row r="415" spans="2:7">
      <c r="B415" s="4"/>
      <c r="C415" s="4"/>
      <c r="F415" s="66" t="str" cm="1">
        <f t="array" ref="F415">IF(NOT(ISBLANK(FitData[[#This Row],[x]])), _xlfn.LET(_xlpm.f, MODEL(ModelName), (_xlpm.f(FitData[[#This Row],[x]],Coefficients))), "")</f>
        <v/>
      </c>
      <c r="G415" s="3" t="str">
        <f>IF(NOT(ISBLANK(FitData[[#This Row],[x]])), FitData[[#This Row],[Predicted]]-FitData[[#This Row],[y]], "")</f>
        <v/>
      </c>
    </row>
    <row r="416" spans="2:7">
      <c r="B416" s="4"/>
      <c r="C416" s="4"/>
      <c r="F416" s="66" t="str" cm="1">
        <f t="array" ref="F416">IF(NOT(ISBLANK(FitData[[#This Row],[x]])), _xlfn.LET(_xlpm.f, MODEL(ModelName), (_xlpm.f(FitData[[#This Row],[x]],Coefficients))), "")</f>
        <v/>
      </c>
      <c r="G416" s="3" t="str">
        <f>IF(NOT(ISBLANK(FitData[[#This Row],[x]])), FitData[[#This Row],[Predicted]]-FitData[[#This Row],[y]], "")</f>
        <v/>
      </c>
    </row>
    <row r="417" spans="2:7">
      <c r="B417" s="4"/>
      <c r="C417" s="4"/>
      <c r="F417" s="66" t="str" cm="1">
        <f t="array" ref="F417">IF(NOT(ISBLANK(FitData[[#This Row],[x]])), _xlfn.LET(_xlpm.f, MODEL(ModelName), (_xlpm.f(FitData[[#This Row],[x]],Coefficients))), "")</f>
        <v/>
      </c>
      <c r="G417" s="3" t="str">
        <f>IF(NOT(ISBLANK(FitData[[#This Row],[x]])), FitData[[#This Row],[Predicted]]-FitData[[#This Row],[y]], "")</f>
        <v/>
      </c>
    </row>
    <row r="418" spans="2:7">
      <c r="B418" s="4"/>
      <c r="C418" s="4"/>
      <c r="F418" s="66" t="str" cm="1">
        <f t="array" ref="F418">IF(NOT(ISBLANK(FitData[[#This Row],[x]])), _xlfn.LET(_xlpm.f, MODEL(ModelName), (_xlpm.f(FitData[[#This Row],[x]],Coefficients))), "")</f>
        <v/>
      </c>
      <c r="G418" s="3" t="str">
        <f>IF(NOT(ISBLANK(FitData[[#This Row],[x]])), FitData[[#This Row],[Predicted]]-FitData[[#This Row],[y]], "")</f>
        <v/>
      </c>
    </row>
    <row r="419" spans="2:7">
      <c r="B419" s="4"/>
      <c r="C419" s="4"/>
      <c r="F419" s="66" t="str" cm="1">
        <f t="array" ref="F419">IF(NOT(ISBLANK(FitData[[#This Row],[x]])), _xlfn.LET(_xlpm.f, MODEL(ModelName), (_xlpm.f(FitData[[#This Row],[x]],Coefficients))), "")</f>
        <v/>
      </c>
      <c r="G419" s="3" t="str">
        <f>IF(NOT(ISBLANK(FitData[[#This Row],[x]])), FitData[[#This Row],[Predicted]]-FitData[[#This Row],[y]], "")</f>
        <v/>
      </c>
    </row>
    <row r="420" spans="2:7">
      <c r="B420" s="4"/>
      <c r="C420" s="4"/>
      <c r="F420" s="66" t="str" cm="1">
        <f t="array" ref="F420">IF(NOT(ISBLANK(FitData[[#This Row],[x]])), _xlfn.LET(_xlpm.f, MODEL(ModelName), (_xlpm.f(FitData[[#This Row],[x]],Coefficients))), "")</f>
        <v/>
      </c>
      <c r="G420" s="3" t="str">
        <f>IF(NOT(ISBLANK(FitData[[#This Row],[x]])), FitData[[#This Row],[Predicted]]-FitData[[#This Row],[y]], "")</f>
        <v/>
      </c>
    </row>
    <row r="421" spans="2:7">
      <c r="B421" s="4"/>
      <c r="C421" s="4"/>
      <c r="F421" s="66" t="str" cm="1">
        <f t="array" ref="F421">IF(NOT(ISBLANK(FitData[[#This Row],[x]])), _xlfn.LET(_xlpm.f, MODEL(ModelName), (_xlpm.f(FitData[[#This Row],[x]],Coefficients))), "")</f>
        <v/>
      </c>
      <c r="G421" s="3" t="str">
        <f>IF(NOT(ISBLANK(FitData[[#This Row],[x]])), FitData[[#This Row],[Predicted]]-FitData[[#This Row],[y]], "")</f>
        <v/>
      </c>
    </row>
    <row r="422" spans="2:7">
      <c r="B422" s="4"/>
      <c r="C422" s="4"/>
      <c r="F422" s="66" t="str" cm="1">
        <f t="array" ref="F422">IF(NOT(ISBLANK(FitData[[#This Row],[x]])), _xlfn.LET(_xlpm.f, MODEL(ModelName), (_xlpm.f(FitData[[#This Row],[x]],Coefficients))), "")</f>
        <v/>
      </c>
      <c r="G422" s="3" t="str">
        <f>IF(NOT(ISBLANK(FitData[[#This Row],[x]])), FitData[[#This Row],[Predicted]]-FitData[[#This Row],[y]], "")</f>
        <v/>
      </c>
    </row>
    <row r="423" spans="2:7">
      <c r="B423" s="4"/>
      <c r="C423" s="4"/>
      <c r="F423" s="66" t="str" cm="1">
        <f t="array" ref="F423">IF(NOT(ISBLANK(FitData[[#This Row],[x]])), _xlfn.LET(_xlpm.f, MODEL(ModelName), (_xlpm.f(FitData[[#This Row],[x]],Coefficients))), "")</f>
        <v/>
      </c>
      <c r="G423" s="3" t="str">
        <f>IF(NOT(ISBLANK(FitData[[#This Row],[x]])), FitData[[#This Row],[Predicted]]-FitData[[#This Row],[y]], "")</f>
        <v/>
      </c>
    </row>
    <row r="424" spans="2:7">
      <c r="B424" s="4"/>
      <c r="C424" s="4"/>
      <c r="F424" s="66" t="str" cm="1">
        <f t="array" ref="F424">IF(NOT(ISBLANK(FitData[[#This Row],[x]])), _xlfn.LET(_xlpm.f, MODEL(ModelName), (_xlpm.f(FitData[[#This Row],[x]],Coefficients))), "")</f>
        <v/>
      </c>
      <c r="G424" s="3" t="str">
        <f>IF(NOT(ISBLANK(FitData[[#This Row],[x]])), FitData[[#This Row],[Predicted]]-FitData[[#This Row],[y]], "")</f>
        <v/>
      </c>
    </row>
    <row r="425" spans="2:7">
      <c r="B425" s="4"/>
      <c r="C425" s="4"/>
      <c r="F425" s="66" t="str" cm="1">
        <f t="array" ref="F425">IF(NOT(ISBLANK(FitData[[#This Row],[x]])), _xlfn.LET(_xlpm.f, MODEL(ModelName), (_xlpm.f(FitData[[#This Row],[x]],Coefficients))), "")</f>
        <v/>
      </c>
      <c r="G425" s="3" t="str">
        <f>IF(NOT(ISBLANK(FitData[[#This Row],[x]])), FitData[[#This Row],[Predicted]]-FitData[[#This Row],[y]], "")</f>
        <v/>
      </c>
    </row>
    <row r="426" spans="2:7">
      <c r="B426" s="4"/>
      <c r="C426" s="4"/>
      <c r="F426" s="66" t="str" cm="1">
        <f t="array" ref="F426">IF(NOT(ISBLANK(FitData[[#This Row],[x]])), _xlfn.LET(_xlpm.f, MODEL(ModelName), (_xlpm.f(FitData[[#This Row],[x]],Coefficients))), "")</f>
        <v/>
      </c>
      <c r="G426" s="3" t="str">
        <f>IF(NOT(ISBLANK(FitData[[#This Row],[x]])), FitData[[#This Row],[Predicted]]-FitData[[#This Row],[y]], "")</f>
        <v/>
      </c>
    </row>
    <row r="427" spans="2:7">
      <c r="B427" s="4"/>
      <c r="C427" s="4"/>
      <c r="F427" s="66" t="str" cm="1">
        <f t="array" ref="F427">IF(NOT(ISBLANK(FitData[[#This Row],[x]])), _xlfn.LET(_xlpm.f, MODEL(ModelName), (_xlpm.f(FitData[[#This Row],[x]],Coefficients))), "")</f>
        <v/>
      </c>
      <c r="G427" s="3" t="str">
        <f>IF(NOT(ISBLANK(FitData[[#This Row],[x]])), FitData[[#This Row],[Predicted]]-FitData[[#This Row],[y]], "")</f>
        <v/>
      </c>
    </row>
    <row r="428" spans="2:7">
      <c r="B428" s="4"/>
      <c r="C428" s="4"/>
      <c r="F428" s="66" t="str" cm="1">
        <f t="array" ref="F428">IF(NOT(ISBLANK(FitData[[#This Row],[x]])), _xlfn.LET(_xlpm.f, MODEL(ModelName), (_xlpm.f(FitData[[#This Row],[x]],Coefficients))), "")</f>
        <v/>
      </c>
      <c r="G428" s="3" t="str">
        <f>IF(NOT(ISBLANK(FitData[[#This Row],[x]])), FitData[[#This Row],[Predicted]]-FitData[[#This Row],[y]], "")</f>
        <v/>
      </c>
    </row>
    <row r="429" spans="2:7">
      <c r="B429" s="4"/>
      <c r="C429" s="4"/>
      <c r="F429" s="66" t="str" cm="1">
        <f t="array" ref="F429">IF(NOT(ISBLANK(FitData[[#This Row],[x]])), _xlfn.LET(_xlpm.f, MODEL(ModelName), (_xlpm.f(FitData[[#This Row],[x]],Coefficients))), "")</f>
        <v/>
      </c>
      <c r="G429" s="3" t="str">
        <f>IF(NOT(ISBLANK(FitData[[#This Row],[x]])), FitData[[#This Row],[Predicted]]-FitData[[#This Row],[y]], "")</f>
        <v/>
      </c>
    </row>
    <row r="430" spans="2:7">
      <c r="B430" s="4"/>
      <c r="C430" s="4"/>
      <c r="F430" s="66" t="str" cm="1">
        <f t="array" ref="F430">IF(NOT(ISBLANK(FitData[[#This Row],[x]])), _xlfn.LET(_xlpm.f, MODEL(ModelName), (_xlpm.f(FitData[[#This Row],[x]],Coefficients))), "")</f>
        <v/>
      </c>
      <c r="G430" s="3" t="str">
        <f>IF(NOT(ISBLANK(FitData[[#This Row],[x]])), FitData[[#This Row],[Predicted]]-FitData[[#This Row],[y]], "")</f>
        <v/>
      </c>
    </row>
    <row r="431" spans="2:7">
      <c r="B431" s="4"/>
      <c r="C431" s="4"/>
      <c r="F431" s="66" t="str" cm="1">
        <f t="array" ref="F431">IF(NOT(ISBLANK(FitData[[#This Row],[x]])), _xlfn.LET(_xlpm.f, MODEL(ModelName), (_xlpm.f(FitData[[#This Row],[x]],Coefficients))), "")</f>
        <v/>
      </c>
      <c r="G431" s="3" t="str">
        <f>IF(NOT(ISBLANK(FitData[[#This Row],[x]])), FitData[[#This Row],[Predicted]]-FitData[[#This Row],[y]], "")</f>
        <v/>
      </c>
    </row>
    <row r="432" spans="2:7">
      <c r="B432" s="4"/>
      <c r="C432" s="4"/>
      <c r="F432" s="66" t="str" cm="1">
        <f t="array" ref="F432">IF(NOT(ISBLANK(FitData[[#This Row],[x]])), _xlfn.LET(_xlpm.f, MODEL(ModelName), (_xlpm.f(FitData[[#This Row],[x]],Coefficients))), "")</f>
        <v/>
      </c>
      <c r="G432" s="3" t="str">
        <f>IF(NOT(ISBLANK(FitData[[#This Row],[x]])), FitData[[#This Row],[Predicted]]-FitData[[#This Row],[y]], "")</f>
        <v/>
      </c>
    </row>
    <row r="433" spans="2:7">
      <c r="B433" s="4"/>
      <c r="C433" s="4"/>
      <c r="F433" s="66" t="str" cm="1">
        <f t="array" ref="F433">IF(NOT(ISBLANK(FitData[[#This Row],[x]])), _xlfn.LET(_xlpm.f, MODEL(ModelName), (_xlpm.f(FitData[[#This Row],[x]],Coefficients))), "")</f>
        <v/>
      </c>
      <c r="G433" s="3" t="str">
        <f>IF(NOT(ISBLANK(FitData[[#This Row],[x]])), FitData[[#This Row],[Predicted]]-FitData[[#This Row],[y]], "")</f>
        <v/>
      </c>
    </row>
    <row r="434" spans="2:7">
      <c r="B434" s="4"/>
      <c r="C434" s="4"/>
      <c r="F434" s="66" t="str" cm="1">
        <f t="array" ref="F434">IF(NOT(ISBLANK(FitData[[#This Row],[x]])), _xlfn.LET(_xlpm.f, MODEL(ModelName), (_xlpm.f(FitData[[#This Row],[x]],Coefficients))), "")</f>
        <v/>
      </c>
      <c r="G434" s="3" t="str">
        <f>IF(NOT(ISBLANK(FitData[[#This Row],[x]])), FitData[[#This Row],[Predicted]]-FitData[[#This Row],[y]], "")</f>
        <v/>
      </c>
    </row>
    <row r="435" spans="2:7">
      <c r="B435" s="4"/>
      <c r="C435" s="4"/>
      <c r="F435" s="66" t="str" cm="1">
        <f t="array" ref="F435">IF(NOT(ISBLANK(FitData[[#This Row],[x]])), _xlfn.LET(_xlpm.f, MODEL(ModelName), (_xlpm.f(FitData[[#This Row],[x]],Coefficients))), "")</f>
        <v/>
      </c>
      <c r="G435" s="3" t="str">
        <f>IF(NOT(ISBLANK(FitData[[#This Row],[x]])), FitData[[#This Row],[Predicted]]-FitData[[#This Row],[y]], "")</f>
        <v/>
      </c>
    </row>
    <row r="436" spans="2:7">
      <c r="B436" s="4"/>
      <c r="C436" s="4"/>
      <c r="F436" s="66" t="str" cm="1">
        <f t="array" ref="F436">IF(NOT(ISBLANK(FitData[[#This Row],[x]])), _xlfn.LET(_xlpm.f, MODEL(ModelName), (_xlpm.f(FitData[[#This Row],[x]],Coefficients))), "")</f>
        <v/>
      </c>
      <c r="G436" s="3" t="str">
        <f>IF(NOT(ISBLANK(FitData[[#This Row],[x]])), FitData[[#This Row],[Predicted]]-FitData[[#This Row],[y]], "")</f>
        <v/>
      </c>
    </row>
    <row r="437" spans="2:7">
      <c r="B437" s="4"/>
      <c r="C437" s="4"/>
      <c r="F437" s="66" t="str" cm="1">
        <f t="array" ref="F437">IF(NOT(ISBLANK(FitData[[#This Row],[x]])), _xlfn.LET(_xlpm.f, MODEL(ModelName), (_xlpm.f(FitData[[#This Row],[x]],Coefficients))), "")</f>
        <v/>
      </c>
      <c r="G437" s="3" t="str">
        <f>IF(NOT(ISBLANK(FitData[[#This Row],[x]])), FitData[[#This Row],[Predicted]]-FitData[[#This Row],[y]], "")</f>
        <v/>
      </c>
    </row>
    <row r="438" spans="2:7">
      <c r="B438" s="4"/>
      <c r="C438" s="4"/>
      <c r="F438" s="66" t="str" cm="1">
        <f t="array" ref="F438">IF(NOT(ISBLANK(FitData[[#This Row],[x]])), _xlfn.LET(_xlpm.f, MODEL(ModelName), (_xlpm.f(FitData[[#This Row],[x]],Coefficients))), "")</f>
        <v/>
      </c>
      <c r="G438" s="3" t="str">
        <f>IF(NOT(ISBLANK(FitData[[#This Row],[x]])), FitData[[#This Row],[Predicted]]-FitData[[#This Row],[y]], "")</f>
        <v/>
      </c>
    </row>
    <row r="439" spans="2:7">
      <c r="B439" s="4"/>
      <c r="C439" s="4"/>
      <c r="F439" s="66" t="str" cm="1">
        <f t="array" ref="F439">IF(NOT(ISBLANK(FitData[[#This Row],[x]])), _xlfn.LET(_xlpm.f, MODEL(ModelName), (_xlpm.f(FitData[[#This Row],[x]],Coefficients))), "")</f>
        <v/>
      </c>
      <c r="G439" s="3" t="str">
        <f>IF(NOT(ISBLANK(FitData[[#This Row],[x]])), FitData[[#This Row],[Predicted]]-FitData[[#This Row],[y]], "")</f>
        <v/>
      </c>
    </row>
    <row r="440" spans="2:7">
      <c r="B440" s="4"/>
      <c r="C440" s="4"/>
      <c r="F440" s="66" t="str" cm="1">
        <f t="array" ref="F440">IF(NOT(ISBLANK(FitData[[#This Row],[x]])), _xlfn.LET(_xlpm.f, MODEL(ModelName), (_xlpm.f(FitData[[#This Row],[x]],Coefficients))), "")</f>
        <v/>
      </c>
      <c r="G440" s="3" t="str">
        <f>IF(NOT(ISBLANK(FitData[[#This Row],[x]])), FitData[[#This Row],[Predicted]]-FitData[[#This Row],[y]], "")</f>
        <v/>
      </c>
    </row>
    <row r="441" spans="2:7">
      <c r="B441" s="4"/>
      <c r="C441" s="4"/>
      <c r="F441" s="66" t="str" cm="1">
        <f t="array" ref="F441">IF(NOT(ISBLANK(FitData[[#This Row],[x]])), _xlfn.LET(_xlpm.f, MODEL(ModelName), (_xlpm.f(FitData[[#This Row],[x]],Coefficients))), "")</f>
        <v/>
      </c>
      <c r="G441" s="3" t="str">
        <f>IF(NOT(ISBLANK(FitData[[#This Row],[x]])), FitData[[#This Row],[Predicted]]-FitData[[#This Row],[y]], "")</f>
        <v/>
      </c>
    </row>
    <row r="442" spans="2:7">
      <c r="B442" s="4"/>
      <c r="C442" s="4"/>
      <c r="F442" s="66" t="str" cm="1">
        <f t="array" ref="F442">IF(NOT(ISBLANK(FitData[[#This Row],[x]])), _xlfn.LET(_xlpm.f, MODEL(ModelName), (_xlpm.f(FitData[[#This Row],[x]],Coefficients))), "")</f>
        <v/>
      </c>
      <c r="G442" s="3" t="str">
        <f>IF(NOT(ISBLANK(FitData[[#This Row],[x]])), FitData[[#This Row],[Predicted]]-FitData[[#This Row],[y]], "")</f>
        <v/>
      </c>
    </row>
    <row r="443" spans="2:7">
      <c r="B443" s="4"/>
      <c r="C443" s="4"/>
      <c r="F443" s="66" t="str" cm="1">
        <f t="array" ref="F443">IF(NOT(ISBLANK(FitData[[#This Row],[x]])), _xlfn.LET(_xlpm.f, MODEL(ModelName), (_xlpm.f(FitData[[#This Row],[x]],Coefficients))), "")</f>
        <v/>
      </c>
      <c r="G443" s="3" t="str">
        <f>IF(NOT(ISBLANK(FitData[[#This Row],[x]])), FitData[[#This Row],[Predicted]]-FitData[[#This Row],[y]], "")</f>
        <v/>
      </c>
    </row>
    <row r="444" spans="2:7">
      <c r="B444" s="4"/>
      <c r="C444" s="4"/>
      <c r="F444" s="66" t="str" cm="1">
        <f t="array" ref="F444">IF(NOT(ISBLANK(FitData[[#This Row],[x]])), _xlfn.LET(_xlpm.f, MODEL(ModelName), (_xlpm.f(FitData[[#This Row],[x]],Coefficients))), "")</f>
        <v/>
      </c>
      <c r="G444" s="3" t="str">
        <f>IF(NOT(ISBLANK(FitData[[#This Row],[x]])), FitData[[#This Row],[Predicted]]-FitData[[#This Row],[y]], "")</f>
        <v/>
      </c>
    </row>
    <row r="445" spans="2:7">
      <c r="B445" s="4"/>
      <c r="C445" s="4"/>
      <c r="F445" s="66" t="str" cm="1">
        <f t="array" ref="F445">IF(NOT(ISBLANK(FitData[[#This Row],[x]])), _xlfn.LET(_xlpm.f, MODEL(ModelName), (_xlpm.f(FitData[[#This Row],[x]],Coefficients))), "")</f>
        <v/>
      </c>
      <c r="G445" s="3" t="str">
        <f>IF(NOT(ISBLANK(FitData[[#This Row],[x]])), FitData[[#This Row],[Predicted]]-FitData[[#This Row],[y]], "")</f>
        <v/>
      </c>
    </row>
    <row r="446" spans="2:7">
      <c r="B446" s="4"/>
      <c r="C446" s="4"/>
      <c r="F446" s="66" t="str" cm="1">
        <f t="array" ref="F446">IF(NOT(ISBLANK(FitData[[#This Row],[x]])), _xlfn.LET(_xlpm.f, MODEL(ModelName), (_xlpm.f(FitData[[#This Row],[x]],Coefficients))), "")</f>
        <v/>
      </c>
      <c r="G446" s="3" t="str">
        <f>IF(NOT(ISBLANK(FitData[[#This Row],[x]])), FitData[[#This Row],[Predicted]]-FitData[[#This Row],[y]], "")</f>
        <v/>
      </c>
    </row>
    <row r="447" spans="2:7">
      <c r="B447" s="4"/>
      <c r="C447" s="4"/>
      <c r="F447" s="66" t="str" cm="1">
        <f t="array" ref="F447">IF(NOT(ISBLANK(FitData[[#This Row],[x]])), _xlfn.LET(_xlpm.f, MODEL(ModelName), (_xlpm.f(FitData[[#This Row],[x]],Coefficients))), "")</f>
        <v/>
      </c>
      <c r="G447" s="3" t="str">
        <f>IF(NOT(ISBLANK(FitData[[#This Row],[x]])), FitData[[#This Row],[Predicted]]-FitData[[#This Row],[y]], "")</f>
        <v/>
      </c>
    </row>
    <row r="448" spans="2:7">
      <c r="B448" s="4"/>
      <c r="C448" s="4"/>
      <c r="F448" s="66" t="str" cm="1">
        <f t="array" ref="F448">IF(NOT(ISBLANK(FitData[[#This Row],[x]])), _xlfn.LET(_xlpm.f, MODEL(ModelName), (_xlpm.f(FitData[[#This Row],[x]],Coefficients))), "")</f>
        <v/>
      </c>
      <c r="G448" s="3" t="str">
        <f>IF(NOT(ISBLANK(FitData[[#This Row],[x]])), FitData[[#This Row],[Predicted]]-FitData[[#This Row],[y]], "")</f>
        <v/>
      </c>
    </row>
    <row r="449" spans="2:7">
      <c r="B449" s="4"/>
      <c r="C449" s="4"/>
      <c r="F449" s="66" t="str" cm="1">
        <f t="array" ref="F449">IF(NOT(ISBLANK(FitData[[#This Row],[x]])), _xlfn.LET(_xlpm.f, MODEL(ModelName), (_xlpm.f(FitData[[#This Row],[x]],Coefficients))), "")</f>
        <v/>
      </c>
      <c r="G449" s="3" t="str">
        <f>IF(NOT(ISBLANK(FitData[[#This Row],[x]])), FitData[[#This Row],[Predicted]]-FitData[[#This Row],[y]], "")</f>
        <v/>
      </c>
    </row>
    <row r="450" spans="2:7">
      <c r="B450" s="4"/>
      <c r="C450" s="4"/>
      <c r="F450" s="66" t="str" cm="1">
        <f t="array" ref="F450">IF(NOT(ISBLANK(FitData[[#This Row],[x]])), _xlfn.LET(_xlpm.f, MODEL(ModelName), (_xlpm.f(FitData[[#This Row],[x]],Coefficients))), "")</f>
        <v/>
      </c>
      <c r="G450" s="3" t="str">
        <f>IF(NOT(ISBLANK(FitData[[#This Row],[x]])), FitData[[#This Row],[Predicted]]-FitData[[#This Row],[y]], "")</f>
        <v/>
      </c>
    </row>
    <row r="451" spans="2:7">
      <c r="B451" s="4"/>
      <c r="C451" s="4"/>
      <c r="F451" s="66" t="str" cm="1">
        <f t="array" ref="F451">IF(NOT(ISBLANK(FitData[[#This Row],[x]])), _xlfn.LET(_xlpm.f, MODEL(ModelName), (_xlpm.f(FitData[[#This Row],[x]],Coefficients))), "")</f>
        <v/>
      </c>
      <c r="G451" s="3" t="str">
        <f>IF(NOT(ISBLANK(FitData[[#This Row],[x]])), FitData[[#This Row],[Predicted]]-FitData[[#This Row],[y]], "")</f>
        <v/>
      </c>
    </row>
    <row r="452" spans="2:7">
      <c r="B452" s="4"/>
      <c r="C452" s="4"/>
      <c r="F452" s="66" t="str" cm="1">
        <f t="array" ref="F452">IF(NOT(ISBLANK(FitData[[#This Row],[x]])), _xlfn.LET(_xlpm.f, MODEL(ModelName), (_xlpm.f(FitData[[#This Row],[x]],Coefficients))), "")</f>
        <v/>
      </c>
      <c r="G452" s="3" t="str">
        <f>IF(NOT(ISBLANK(FitData[[#This Row],[x]])), FitData[[#This Row],[Predicted]]-FitData[[#This Row],[y]], "")</f>
        <v/>
      </c>
    </row>
    <row r="453" spans="2:7">
      <c r="B453" s="4"/>
      <c r="C453" s="4"/>
      <c r="F453" s="66" t="str" cm="1">
        <f t="array" ref="F453">IF(NOT(ISBLANK(FitData[[#This Row],[x]])), _xlfn.LET(_xlpm.f, MODEL(ModelName), (_xlpm.f(FitData[[#This Row],[x]],Coefficients))), "")</f>
        <v/>
      </c>
      <c r="G453" s="3" t="str">
        <f>IF(NOT(ISBLANK(FitData[[#This Row],[x]])), FitData[[#This Row],[Predicted]]-FitData[[#This Row],[y]], "")</f>
        <v/>
      </c>
    </row>
    <row r="454" spans="2:7">
      <c r="B454" s="4"/>
      <c r="C454" s="4"/>
      <c r="F454" s="66" t="str" cm="1">
        <f t="array" ref="F454">IF(NOT(ISBLANK(FitData[[#This Row],[x]])), _xlfn.LET(_xlpm.f, MODEL(ModelName), (_xlpm.f(FitData[[#This Row],[x]],Coefficients))), "")</f>
        <v/>
      </c>
      <c r="G454" s="3" t="str">
        <f>IF(NOT(ISBLANK(FitData[[#This Row],[x]])), FitData[[#This Row],[Predicted]]-FitData[[#This Row],[y]], "")</f>
        <v/>
      </c>
    </row>
    <row r="455" spans="2:7">
      <c r="B455" s="4"/>
      <c r="C455" s="4"/>
      <c r="F455" s="66" t="str" cm="1">
        <f t="array" ref="F455">IF(NOT(ISBLANK(FitData[[#This Row],[x]])), _xlfn.LET(_xlpm.f, MODEL(ModelName), (_xlpm.f(FitData[[#This Row],[x]],Coefficients))), "")</f>
        <v/>
      </c>
      <c r="G455" s="3" t="str">
        <f>IF(NOT(ISBLANK(FitData[[#This Row],[x]])), FitData[[#This Row],[Predicted]]-FitData[[#This Row],[y]], "")</f>
        <v/>
      </c>
    </row>
    <row r="456" spans="2:7">
      <c r="B456" s="4"/>
      <c r="C456" s="4"/>
      <c r="F456" s="66" t="str" cm="1">
        <f t="array" ref="F456">IF(NOT(ISBLANK(FitData[[#This Row],[x]])), _xlfn.LET(_xlpm.f, MODEL(ModelName), (_xlpm.f(FitData[[#This Row],[x]],Coefficients))), "")</f>
        <v/>
      </c>
      <c r="G456" s="3" t="str">
        <f>IF(NOT(ISBLANK(FitData[[#This Row],[x]])), FitData[[#This Row],[Predicted]]-FitData[[#This Row],[y]], "")</f>
        <v/>
      </c>
    </row>
    <row r="457" spans="2:7">
      <c r="B457" s="4"/>
      <c r="C457" s="4"/>
      <c r="F457" s="66" t="str" cm="1">
        <f t="array" ref="F457">IF(NOT(ISBLANK(FitData[[#This Row],[x]])), _xlfn.LET(_xlpm.f, MODEL(ModelName), (_xlpm.f(FitData[[#This Row],[x]],Coefficients))), "")</f>
        <v/>
      </c>
      <c r="G457" s="3" t="str">
        <f>IF(NOT(ISBLANK(FitData[[#This Row],[x]])), FitData[[#This Row],[Predicted]]-FitData[[#This Row],[y]], "")</f>
        <v/>
      </c>
    </row>
    <row r="458" spans="2:7">
      <c r="B458" s="4"/>
      <c r="C458" s="4"/>
      <c r="F458" s="66" t="str" cm="1">
        <f t="array" ref="F458">IF(NOT(ISBLANK(FitData[[#This Row],[x]])), _xlfn.LET(_xlpm.f, MODEL(ModelName), (_xlpm.f(FitData[[#This Row],[x]],Coefficients))), "")</f>
        <v/>
      </c>
      <c r="G458" s="3" t="str">
        <f>IF(NOT(ISBLANK(FitData[[#This Row],[x]])), FitData[[#This Row],[Predicted]]-FitData[[#This Row],[y]], "")</f>
        <v/>
      </c>
    </row>
    <row r="459" spans="2:7">
      <c r="B459" s="4"/>
      <c r="C459" s="4"/>
      <c r="F459" s="66" t="str" cm="1">
        <f t="array" ref="F459">IF(NOT(ISBLANK(FitData[[#This Row],[x]])), _xlfn.LET(_xlpm.f, MODEL(ModelName), (_xlpm.f(FitData[[#This Row],[x]],Coefficients))), "")</f>
        <v/>
      </c>
      <c r="G459" s="3" t="str">
        <f>IF(NOT(ISBLANK(FitData[[#This Row],[x]])), FitData[[#This Row],[Predicted]]-FitData[[#This Row],[y]], "")</f>
        <v/>
      </c>
    </row>
    <row r="460" spans="2:7">
      <c r="B460" s="4"/>
      <c r="C460" s="4"/>
      <c r="F460" s="66" t="str" cm="1">
        <f t="array" ref="F460">IF(NOT(ISBLANK(FitData[[#This Row],[x]])), _xlfn.LET(_xlpm.f, MODEL(ModelName), (_xlpm.f(FitData[[#This Row],[x]],Coefficients))), "")</f>
        <v/>
      </c>
      <c r="G460" s="3" t="str">
        <f>IF(NOT(ISBLANK(FitData[[#This Row],[x]])), FitData[[#This Row],[Predicted]]-FitData[[#This Row],[y]], "")</f>
        <v/>
      </c>
    </row>
    <row r="461" spans="2:7">
      <c r="B461" s="4"/>
      <c r="C461" s="4"/>
      <c r="F461" s="66" t="str" cm="1">
        <f t="array" ref="F461">IF(NOT(ISBLANK(FitData[[#This Row],[x]])), _xlfn.LET(_xlpm.f, MODEL(ModelName), (_xlpm.f(FitData[[#This Row],[x]],Coefficients))), "")</f>
        <v/>
      </c>
      <c r="G461" s="3" t="str">
        <f>IF(NOT(ISBLANK(FitData[[#This Row],[x]])), FitData[[#This Row],[Predicted]]-FitData[[#This Row],[y]], "")</f>
        <v/>
      </c>
    </row>
    <row r="462" spans="2:7">
      <c r="B462" s="4"/>
      <c r="C462" s="4"/>
      <c r="F462" s="66" t="str" cm="1">
        <f t="array" ref="F462">IF(NOT(ISBLANK(FitData[[#This Row],[x]])), _xlfn.LET(_xlpm.f, MODEL(ModelName), (_xlpm.f(FitData[[#This Row],[x]],Coefficients))), "")</f>
        <v/>
      </c>
      <c r="G462" s="3" t="str">
        <f>IF(NOT(ISBLANK(FitData[[#This Row],[x]])), FitData[[#This Row],[Predicted]]-FitData[[#This Row],[y]], "")</f>
        <v/>
      </c>
    </row>
    <row r="463" spans="2:7">
      <c r="B463" s="4"/>
      <c r="C463" s="4"/>
      <c r="F463" s="66" t="str" cm="1">
        <f t="array" ref="F463">IF(NOT(ISBLANK(FitData[[#This Row],[x]])), _xlfn.LET(_xlpm.f, MODEL(ModelName), (_xlpm.f(FitData[[#This Row],[x]],Coefficients))), "")</f>
        <v/>
      </c>
      <c r="G463" s="3" t="str">
        <f>IF(NOT(ISBLANK(FitData[[#This Row],[x]])), FitData[[#This Row],[Predicted]]-FitData[[#This Row],[y]], "")</f>
        <v/>
      </c>
    </row>
    <row r="464" spans="2:7">
      <c r="B464" s="4"/>
      <c r="C464" s="4"/>
      <c r="F464" s="66" t="str" cm="1">
        <f t="array" ref="F464">IF(NOT(ISBLANK(FitData[[#This Row],[x]])), _xlfn.LET(_xlpm.f, MODEL(ModelName), (_xlpm.f(FitData[[#This Row],[x]],Coefficients))), "")</f>
        <v/>
      </c>
      <c r="G464" s="3" t="str">
        <f>IF(NOT(ISBLANK(FitData[[#This Row],[x]])), FitData[[#This Row],[Predicted]]-FitData[[#This Row],[y]], "")</f>
        <v/>
      </c>
    </row>
    <row r="465" spans="2:7">
      <c r="B465" s="4"/>
      <c r="C465" s="4"/>
      <c r="F465" s="66" t="str" cm="1">
        <f t="array" ref="F465">IF(NOT(ISBLANK(FitData[[#This Row],[x]])), _xlfn.LET(_xlpm.f, MODEL(ModelName), (_xlpm.f(FitData[[#This Row],[x]],Coefficients))), "")</f>
        <v/>
      </c>
      <c r="G465" s="3" t="str">
        <f>IF(NOT(ISBLANK(FitData[[#This Row],[x]])), FitData[[#This Row],[Predicted]]-FitData[[#This Row],[y]], "")</f>
        <v/>
      </c>
    </row>
    <row r="466" spans="2:7">
      <c r="B466" s="4"/>
      <c r="C466" s="4"/>
      <c r="F466" s="66" t="str" cm="1">
        <f t="array" ref="F466">IF(NOT(ISBLANK(FitData[[#This Row],[x]])), _xlfn.LET(_xlpm.f, MODEL(ModelName), (_xlpm.f(FitData[[#This Row],[x]],Coefficients))), "")</f>
        <v/>
      </c>
      <c r="G466" s="3" t="str">
        <f>IF(NOT(ISBLANK(FitData[[#This Row],[x]])), FitData[[#This Row],[Predicted]]-FitData[[#This Row],[y]], "")</f>
        <v/>
      </c>
    </row>
    <row r="467" spans="2:7">
      <c r="B467" s="4"/>
      <c r="C467" s="4"/>
      <c r="F467" s="66" t="str" cm="1">
        <f t="array" ref="F467">IF(NOT(ISBLANK(FitData[[#This Row],[x]])), _xlfn.LET(_xlpm.f, MODEL(ModelName), (_xlpm.f(FitData[[#This Row],[x]],Coefficients))), "")</f>
        <v/>
      </c>
      <c r="G467" s="3" t="str">
        <f>IF(NOT(ISBLANK(FitData[[#This Row],[x]])), FitData[[#This Row],[Predicted]]-FitData[[#This Row],[y]], "")</f>
        <v/>
      </c>
    </row>
    <row r="468" spans="2:7">
      <c r="B468" s="4"/>
      <c r="C468" s="4"/>
      <c r="F468" s="66" t="str" cm="1">
        <f t="array" ref="F468">IF(NOT(ISBLANK(FitData[[#This Row],[x]])), _xlfn.LET(_xlpm.f, MODEL(ModelName), (_xlpm.f(FitData[[#This Row],[x]],Coefficients))), "")</f>
        <v/>
      </c>
      <c r="G468" s="3" t="str">
        <f>IF(NOT(ISBLANK(FitData[[#This Row],[x]])), FitData[[#This Row],[Predicted]]-FitData[[#This Row],[y]], "")</f>
        <v/>
      </c>
    </row>
    <row r="469" spans="2:7">
      <c r="B469" s="4"/>
      <c r="C469" s="4"/>
      <c r="F469" s="66" t="str" cm="1">
        <f t="array" ref="F469">IF(NOT(ISBLANK(FitData[[#This Row],[x]])), _xlfn.LET(_xlpm.f, MODEL(ModelName), (_xlpm.f(FitData[[#This Row],[x]],Coefficients))), "")</f>
        <v/>
      </c>
      <c r="G469" s="3" t="str">
        <f>IF(NOT(ISBLANK(FitData[[#This Row],[x]])), FitData[[#This Row],[Predicted]]-FitData[[#This Row],[y]], "")</f>
        <v/>
      </c>
    </row>
    <row r="470" spans="2:7">
      <c r="B470" s="4"/>
      <c r="C470" s="4"/>
      <c r="F470" s="66" t="str" cm="1">
        <f t="array" ref="F470">IF(NOT(ISBLANK(FitData[[#This Row],[x]])), _xlfn.LET(_xlpm.f, MODEL(ModelName), (_xlpm.f(FitData[[#This Row],[x]],Coefficients))), "")</f>
        <v/>
      </c>
      <c r="G470" s="3" t="str">
        <f>IF(NOT(ISBLANK(FitData[[#This Row],[x]])), FitData[[#This Row],[Predicted]]-FitData[[#This Row],[y]], "")</f>
        <v/>
      </c>
    </row>
    <row r="471" spans="2:7">
      <c r="B471" s="4"/>
      <c r="C471" s="4"/>
      <c r="F471" s="66" t="str" cm="1">
        <f t="array" ref="F471">IF(NOT(ISBLANK(FitData[[#This Row],[x]])), _xlfn.LET(_xlpm.f, MODEL(ModelName), (_xlpm.f(FitData[[#This Row],[x]],Coefficients))), "")</f>
        <v/>
      </c>
      <c r="G471" s="3" t="str">
        <f>IF(NOT(ISBLANK(FitData[[#This Row],[x]])), FitData[[#This Row],[Predicted]]-FitData[[#This Row],[y]], "")</f>
        <v/>
      </c>
    </row>
    <row r="472" spans="2:7">
      <c r="B472" s="4"/>
      <c r="C472" s="4"/>
      <c r="F472" s="66" t="str" cm="1">
        <f t="array" ref="F472">IF(NOT(ISBLANK(FitData[[#This Row],[x]])), _xlfn.LET(_xlpm.f, MODEL(ModelName), (_xlpm.f(FitData[[#This Row],[x]],Coefficients))), "")</f>
        <v/>
      </c>
      <c r="G472" s="3" t="str">
        <f>IF(NOT(ISBLANK(FitData[[#This Row],[x]])), FitData[[#This Row],[Predicted]]-FitData[[#This Row],[y]], "")</f>
        <v/>
      </c>
    </row>
    <row r="473" spans="2:7">
      <c r="B473" s="4"/>
      <c r="C473" s="4"/>
      <c r="F473" s="66" t="str" cm="1">
        <f t="array" ref="F473">IF(NOT(ISBLANK(FitData[[#This Row],[x]])), _xlfn.LET(_xlpm.f, MODEL(ModelName), (_xlpm.f(FitData[[#This Row],[x]],Coefficients))), "")</f>
        <v/>
      </c>
      <c r="G473" s="3" t="str">
        <f>IF(NOT(ISBLANK(FitData[[#This Row],[x]])), FitData[[#This Row],[Predicted]]-FitData[[#This Row],[y]], "")</f>
        <v/>
      </c>
    </row>
    <row r="474" spans="2:7">
      <c r="B474" s="4"/>
      <c r="C474" s="4"/>
      <c r="F474" s="66" t="str" cm="1">
        <f t="array" ref="F474">IF(NOT(ISBLANK(FitData[[#This Row],[x]])), _xlfn.LET(_xlpm.f, MODEL(ModelName), (_xlpm.f(FitData[[#This Row],[x]],Coefficients))), "")</f>
        <v/>
      </c>
      <c r="G474" s="3" t="str">
        <f>IF(NOT(ISBLANK(FitData[[#This Row],[x]])), FitData[[#This Row],[Predicted]]-FitData[[#This Row],[y]], "")</f>
        <v/>
      </c>
    </row>
    <row r="475" spans="2:7">
      <c r="B475" s="4"/>
      <c r="C475" s="4"/>
      <c r="F475" s="66" t="str" cm="1">
        <f t="array" ref="F475">IF(NOT(ISBLANK(FitData[[#This Row],[x]])), _xlfn.LET(_xlpm.f, MODEL(ModelName), (_xlpm.f(FitData[[#This Row],[x]],Coefficients))), "")</f>
        <v/>
      </c>
      <c r="G475" s="3" t="str">
        <f>IF(NOT(ISBLANK(FitData[[#This Row],[x]])), FitData[[#This Row],[Predicted]]-FitData[[#This Row],[y]], "")</f>
        <v/>
      </c>
    </row>
    <row r="476" spans="2:7">
      <c r="B476" s="4"/>
      <c r="C476" s="4"/>
      <c r="F476" s="66" t="str" cm="1">
        <f t="array" ref="F476">IF(NOT(ISBLANK(FitData[[#This Row],[x]])), _xlfn.LET(_xlpm.f, MODEL(ModelName), (_xlpm.f(FitData[[#This Row],[x]],Coefficients))), "")</f>
        <v/>
      </c>
      <c r="G476" s="3" t="str">
        <f>IF(NOT(ISBLANK(FitData[[#This Row],[x]])), FitData[[#This Row],[Predicted]]-FitData[[#This Row],[y]], "")</f>
        <v/>
      </c>
    </row>
    <row r="477" spans="2:7">
      <c r="B477" s="4"/>
      <c r="C477" s="4"/>
      <c r="F477" s="66" t="str" cm="1">
        <f t="array" ref="F477">IF(NOT(ISBLANK(FitData[[#This Row],[x]])), _xlfn.LET(_xlpm.f, MODEL(ModelName), (_xlpm.f(FitData[[#This Row],[x]],Coefficients))), "")</f>
        <v/>
      </c>
      <c r="G477" s="3" t="str">
        <f>IF(NOT(ISBLANK(FitData[[#This Row],[x]])), FitData[[#This Row],[Predicted]]-FitData[[#This Row],[y]], "")</f>
        <v/>
      </c>
    </row>
    <row r="478" spans="2:7">
      <c r="B478" s="4"/>
      <c r="C478" s="4"/>
      <c r="F478" s="66" t="str" cm="1">
        <f t="array" ref="F478">IF(NOT(ISBLANK(FitData[[#This Row],[x]])), _xlfn.LET(_xlpm.f, MODEL(ModelName), (_xlpm.f(FitData[[#This Row],[x]],Coefficients))), "")</f>
        <v/>
      </c>
      <c r="G478" s="3" t="str">
        <f>IF(NOT(ISBLANK(FitData[[#This Row],[x]])), FitData[[#This Row],[Predicted]]-FitData[[#This Row],[y]], "")</f>
        <v/>
      </c>
    </row>
    <row r="479" spans="2:7">
      <c r="B479" s="4"/>
      <c r="C479" s="4"/>
      <c r="F479" s="66" t="str" cm="1">
        <f t="array" ref="F479">IF(NOT(ISBLANK(FitData[[#This Row],[x]])), _xlfn.LET(_xlpm.f, MODEL(ModelName), (_xlpm.f(FitData[[#This Row],[x]],Coefficients))), "")</f>
        <v/>
      </c>
      <c r="G479" s="3" t="str">
        <f>IF(NOT(ISBLANK(FitData[[#This Row],[x]])), FitData[[#This Row],[Predicted]]-FitData[[#This Row],[y]], "")</f>
        <v/>
      </c>
    </row>
    <row r="480" spans="2:7">
      <c r="B480" s="4"/>
      <c r="C480" s="4"/>
      <c r="F480" s="66" t="str" cm="1">
        <f t="array" ref="F480">IF(NOT(ISBLANK(FitData[[#This Row],[x]])), _xlfn.LET(_xlpm.f, MODEL(ModelName), (_xlpm.f(FitData[[#This Row],[x]],Coefficients))), "")</f>
        <v/>
      </c>
      <c r="G480" s="3" t="str">
        <f>IF(NOT(ISBLANK(FitData[[#This Row],[x]])), FitData[[#This Row],[Predicted]]-FitData[[#This Row],[y]], "")</f>
        <v/>
      </c>
    </row>
    <row r="481" spans="2:7">
      <c r="B481" s="4"/>
      <c r="C481" s="4"/>
      <c r="F481" s="66" t="str" cm="1">
        <f t="array" ref="F481">IF(NOT(ISBLANK(FitData[[#This Row],[x]])), _xlfn.LET(_xlpm.f, MODEL(ModelName), (_xlpm.f(FitData[[#This Row],[x]],Coefficients))), "")</f>
        <v/>
      </c>
      <c r="G481" s="3" t="str">
        <f>IF(NOT(ISBLANK(FitData[[#This Row],[x]])), FitData[[#This Row],[Predicted]]-FitData[[#This Row],[y]], "")</f>
        <v/>
      </c>
    </row>
    <row r="482" spans="2:7">
      <c r="B482" s="4"/>
      <c r="C482" s="4"/>
      <c r="F482" s="66" t="str" cm="1">
        <f t="array" ref="F482">IF(NOT(ISBLANK(FitData[[#This Row],[x]])), _xlfn.LET(_xlpm.f, MODEL(ModelName), (_xlpm.f(FitData[[#This Row],[x]],Coefficients))), "")</f>
        <v/>
      </c>
      <c r="G482" s="3" t="str">
        <f>IF(NOT(ISBLANK(FitData[[#This Row],[x]])), FitData[[#This Row],[Predicted]]-FitData[[#This Row],[y]], "")</f>
        <v/>
      </c>
    </row>
    <row r="483" spans="2:7">
      <c r="B483" s="4"/>
      <c r="C483" s="4"/>
      <c r="F483" s="66" t="str" cm="1">
        <f t="array" ref="F483">IF(NOT(ISBLANK(FitData[[#This Row],[x]])), _xlfn.LET(_xlpm.f, MODEL(ModelName), (_xlpm.f(FitData[[#This Row],[x]],Coefficients))), "")</f>
        <v/>
      </c>
      <c r="G483" s="3" t="str">
        <f>IF(NOT(ISBLANK(FitData[[#This Row],[x]])), FitData[[#This Row],[Predicted]]-FitData[[#This Row],[y]], "")</f>
        <v/>
      </c>
    </row>
    <row r="484" spans="2:7">
      <c r="B484" s="4"/>
      <c r="C484" s="4"/>
      <c r="F484" s="66" t="str" cm="1">
        <f t="array" ref="F484">IF(NOT(ISBLANK(FitData[[#This Row],[x]])), _xlfn.LET(_xlpm.f, MODEL(ModelName), (_xlpm.f(FitData[[#This Row],[x]],Coefficients))), "")</f>
        <v/>
      </c>
      <c r="G484" s="3" t="str">
        <f>IF(NOT(ISBLANK(FitData[[#This Row],[x]])), FitData[[#This Row],[Predicted]]-FitData[[#This Row],[y]], "")</f>
        <v/>
      </c>
    </row>
    <row r="485" spans="2:7">
      <c r="B485" s="4"/>
      <c r="C485" s="4"/>
      <c r="F485" s="66" t="str" cm="1">
        <f t="array" ref="F485">IF(NOT(ISBLANK(FitData[[#This Row],[x]])), _xlfn.LET(_xlpm.f, MODEL(ModelName), (_xlpm.f(FitData[[#This Row],[x]],Coefficients))), "")</f>
        <v/>
      </c>
      <c r="G485" s="3" t="str">
        <f>IF(NOT(ISBLANK(FitData[[#This Row],[x]])), FitData[[#This Row],[Predicted]]-FitData[[#This Row],[y]], "")</f>
        <v/>
      </c>
    </row>
    <row r="486" spans="2:7">
      <c r="B486" s="4"/>
      <c r="C486" s="4"/>
      <c r="F486" s="66" t="str" cm="1">
        <f t="array" ref="F486">IF(NOT(ISBLANK(FitData[[#This Row],[x]])), _xlfn.LET(_xlpm.f, MODEL(ModelName), (_xlpm.f(FitData[[#This Row],[x]],Coefficients))), "")</f>
        <v/>
      </c>
      <c r="G486" s="3" t="str">
        <f>IF(NOT(ISBLANK(FitData[[#This Row],[x]])), FitData[[#This Row],[Predicted]]-FitData[[#This Row],[y]], "")</f>
        <v/>
      </c>
    </row>
    <row r="487" spans="2:7">
      <c r="B487" s="4"/>
      <c r="C487" s="4"/>
      <c r="F487" s="66" t="str" cm="1">
        <f t="array" ref="F487">IF(NOT(ISBLANK(FitData[[#This Row],[x]])), _xlfn.LET(_xlpm.f, MODEL(ModelName), (_xlpm.f(FitData[[#This Row],[x]],Coefficients))), "")</f>
        <v/>
      </c>
      <c r="G487" s="3" t="str">
        <f>IF(NOT(ISBLANK(FitData[[#This Row],[x]])), FitData[[#This Row],[Predicted]]-FitData[[#This Row],[y]], "")</f>
        <v/>
      </c>
    </row>
    <row r="488" spans="2:7">
      <c r="B488" s="4"/>
      <c r="C488" s="4"/>
      <c r="F488" s="66" t="str" cm="1">
        <f t="array" ref="F488">IF(NOT(ISBLANK(FitData[[#This Row],[x]])), _xlfn.LET(_xlpm.f, MODEL(ModelName), (_xlpm.f(FitData[[#This Row],[x]],Coefficients))), "")</f>
        <v/>
      </c>
      <c r="G488" s="3" t="str">
        <f>IF(NOT(ISBLANK(FitData[[#This Row],[x]])), FitData[[#This Row],[Predicted]]-FitData[[#This Row],[y]], "")</f>
        <v/>
      </c>
    </row>
    <row r="489" spans="2:7">
      <c r="B489" s="4"/>
      <c r="C489" s="4"/>
      <c r="F489" s="66" t="str" cm="1">
        <f t="array" ref="F489">IF(NOT(ISBLANK(FitData[[#This Row],[x]])), _xlfn.LET(_xlpm.f, MODEL(ModelName), (_xlpm.f(FitData[[#This Row],[x]],Coefficients))), "")</f>
        <v/>
      </c>
      <c r="G489" s="3" t="str">
        <f>IF(NOT(ISBLANK(FitData[[#This Row],[x]])), FitData[[#This Row],[Predicted]]-FitData[[#This Row],[y]], "")</f>
        <v/>
      </c>
    </row>
    <row r="490" spans="2:7">
      <c r="B490" s="4"/>
      <c r="C490" s="4"/>
      <c r="F490" s="66" t="str" cm="1">
        <f t="array" ref="F490">IF(NOT(ISBLANK(FitData[[#This Row],[x]])), _xlfn.LET(_xlpm.f, MODEL(ModelName), (_xlpm.f(FitData[[#This Row],[x]],Coefficients))), "")</f>
        <v/>
      </c>
      <c r="G490" s="3" t="str">
        <f>IF(NOT(ISBLANK(FitData[[#This Row],[x]])), FitData[[#This Row],[Predicted]]-FitData[[#This Row],[y]], "")</f>
        <v/>
      </c>
    </row>
    <row r="491" spans="2:7">
      <c r="B491" s="4"/>
      <c r="C491" s="4"/>
      <c r="F491" s="66" t="str" cm="1">
        <f t="array" ref="F491">IF(NOT(ISBLANK(FitData[[#This Row],[x]])), _xlfn.LET(_xlpm.f, MODEL(ModelName), (_xlpm.f(FitData[[#This Row],[x]],Coefficients))), "")</f>
        <v/>
      </c>
      <c r="G491" s="3" t="str">
        <f>IF(NOT(ISBLANK(FitData[[#This Row],[x]])), FitData[[#This Row],[Predicted]]-FitData[[#This Row],[y]], "")</f>
        <v/>
      </c>
    </row>
    <row r="492" spans="2:7">
      <c r="B492" s="4"/>
      <c r="C492" s="4"/>
      <c r="F492" s="66" t="str" cm="1">
        <f t="array" ref="F492">IF(NOT(ISBLANK(FitData[[#This Row],[x]])), _xlfn.LET(_xlpm.f, MODEL(ModelName), (_xlpm.f(FitData[[#This Row],[x]],Coefficients))), "")</f>
        <v/>
      </c>
      <c r="G492" s="3" t="str">
        <f>IF(NOT(ISBLANK(FitData[[#This Row],[x]])), FitData[[#This Row],[Predicted]]-FitData[[#This Row],[y]], "")</f>
        <v/>
      </c>
    </row>
    <row r="493" spans="2:7">
      <c r="B493" s="4"/>
      <c r="C493" s="4"/>
      <c r="F493" s="66" t="str" cm="1">
        <f t="array" ref="F493">IF(NOT(ISBLANK(FitData[[#This Row],[x]])), _xlfn.LET(_xlpm.f, MODEL(ModelName), (_xlpm.f(FitData[[#This Row],[x]],Coefficients))), "")</f>
        <v/>
      </c>
      <c r="G493" s="3" t="str">
        <f>IF(NOT(ISBLANK(FitData[[#This Row],[x]])), FitData[[#This Row],[Predicted]]-FitData[[#This Row],[y]], "")</f>
        <v/>
      </c>
    </row>
    <row r="494" spans="2:7">
      <c r="B494" s="4"/>
      <c r="C494" s="4"/>
      <c r="F494" s="66" t="str" cm="1">
        <f t="array" ref="F494">IF(NOT(ISBLANK(FitData[[#This Row],[x]])), _xlfn.LET(_xlpm.f, MODEL(ModelName), (_xlpm.f(FitData[[#This Row],[x]],Coefficients))), "")</f>
        <v/>
      </c>
      <c r="G494" s="3" t="str">
        <f>IF(NOT(ISBLANK(FitData[[#This Row],[x]])), FitData[[#This Row],[Predicted]]-FitData[[#This Row],[y]], "")</f>
        <v/>
      </c>
    </row>
    <row r="495" spans="2:7">
      <c r="B495" s="4"/>
      <c r="C495" s="4"/>
      <c r="F495" s="66" t="str" cm="1">
        <f t="array" ref="F495">IF(NOT(ISBLANK(FitData[[#This Row],[x]])), _xlfn.LET(_xlpm.f, MODEL(ModelName), (_xlpm.f(FitData[[#This Row],[x]],Coefficients))), "")</f>
        <v/>
      </c>
      <c r="G495" s="3" t="str">
        <f>IF(NOT(ISBLANK(FitData[[#This Row],[x]])), FitData[[#This Row],[Predicted]]-FitData[[#This Row],[y]], "")</f>
        <v/>
      </c>
    </row>
    <row r="496" spans="2:7">
      <c r="B496" s="4"/>
      <c r="C496" s="4"/>
      <c r="F496" s="66" t="str" cm="1">
        <f t="array" ref="F496">IF(NOT(ISBLANK(FitData[[#This Row],[x]])), _xlfn.LET(_xlpm.f, MODEL(ModelName), (_xlpm.f(FitData[[#This Row],[x]],Coefficients))), "")</f>
        <v/>
      </c>
      <c r="G496" s="3" t="str">
        <f>IF(NOT(ISBLANK(FitData[[#This Row],[x]])), FitData[[#This Row],[Predicted]]-FitData[[#This Row],[y]], "")</f>
        <v/>
      </c>
    </row>
    <row r="497" spans="2:7">
      <c r="B497" s="4"/>
      <c r="C497" s="4"/>
      <c r="F497" s="66" t="str" cm="1">
        <f t="array" ref="F497">IF(NOT(ISBLANK(FitData[[#This Row],[x]])), _xlfn.LET(_xlpm.f, MODEL(ModelName), (_xlpm.f(FitData[[#This Row],[x]],Coefficients))), "")</f>
        <v/>
      </c>
      <c r="G497" s="3" t="str">
        <f>IF(NOT(ISBLANK(FitData[[#This Row],[x]])), FitData[[#This Row],[Predicted]]-FitData[[#This Row],[y]], "")</f>
        <v/>
      </c>
    </row>
    <row r="498" spans="2:7">
      <c r="B498" s="4"/>
      <c r="C498" s="4"/>
      <c r="F498" s="66" t="str" cm="1">
        <f t="array" ref="F498">IF(NOT(ISBLANK(FitData[[#This Row],[x]])), _xlfn.LET(_xlpm.f, MODEL(ModelName), (_xlpm.f(FitData[[#This Row],[x]],Coefficients))), "")</f>
        <v/>
      </c>
      <c r="G498" s="3" t="str">
        <f>IF(NOT(ISBLANK(FitData[[#This Row],[x]])), FitData[[#This Row],[Predicted]]-FitData[[#This Row],[y]], "")</f>
        <v/>
      </c>
    </row>
    <row r="499" spans="2:7">
      <c r="B499" s="4"/>
      <c r="C499" s="4"/>
      <c r="F499" s="66" t="str" cm="1">
        <f t="array" ref="F499">IF(NOT(ISBLANK(FitData[[#This Row],[x]])), _xlfn.LET(_xlpm.f, MODEL(ModelName), (_xlpm.f(FitData[[#This Row],[x]],Coefficients))), "")</f>
        <v/>
      </c>
      <c r="G499" s="3" t="str">
        <f>IF(NOT(ISBLANK(FitData[[#This Row],[x]])), FitData[[#This Row],[Predicted]]-FitData[[#This Row],[y]], "")</f>
        <v/>
      </c>
    </row>
    <row r="500" spans="2:7">
      <c r="B500" s="4"/>
      <c r="C500" s="4"/>
      <c r="F500" s="66" t="str" cm="1">
        <f t="array" ref="F500">IF(NOT(ISBLANK(FitData[[#This Row],[x]])), _xlfn.LET(_xlpm.f, MODEL(ModelName), (_xlpm.f(FitData[[#This Row],[x]],Coefficients))), "")</f>
        <v/>
      </c>
      <c r="G500" s="3" t="str">
        <f>IF(NOT(ISBLANK(FitData[[#This Row],[x]])), FitData[[#This Row],[Predicted]]-FitData[[#This Row],[y]], "")</f>
        <v/>
      </c>
    </row>
    <row r="501" spans="2:7">
      <c r="B501" s="4"/>
      <c r="C501" s="4"/>
      <c r="F501" s="66" t="str" cm="1">
        <f t="array" ref="F501">IF(NOT(ISBLANK(FitData[[#This Row],[x]])), _xlfn.LET(_xlpm.f, MODEL(ModelName), (_xlpm.f(FitData[[#This Row],[x]],Coefficients))), "")</f>
        <v/>
      </c>
      <c r="G501" s="3" t="str">
        <f>IF(NOT(ISBLANK(FitData[[#This Row],[x]])), FitData[[#This Row],[Predicted]]-FitData[[#This Row],[y]], "")</f>
        <v/>
      </c>
    </row>
    <row r="502" spans="2:7">
      <c r="B502" s="4"/>
      <c r="C502" s="4"/>
      <c r="F502" s="66" t="str" cm="1">
        <f t="array" ref="F502">IF(NOT(ISBLANK(FitData[[#This Row],[x]])), _xlfn.LET(_xlpm.f, MODEL(ModelName), (_xlpm.f(FitData[[#This Row],[x]],Coefficients))), "")</f>
        <v/>
      </c>
      <c r="G502" s="3" t="str">
        <f>IF(NOT(ISBLANK(FitData[[#This Row],[x]])), FitData[[#This Row],[Predicted]]-FitData[[#This Row],[y]], "")</f>
        <v/>
      </c>
    </row>
    <row r="503" spans="2:7">
      <c r="B503" s="4"/>
      <c r="C503" s="4"/>
      <c r="F503" s="66" t="str" cm="1">
        <f t="array" ref="F503">IF(NOT(ISBLANK(FitData[[#This Row],[x]])), _xlfn.LET(_xlpm.f, MODEL(ModelName), (_xlpm.f(FitData[[#This Row],[x]],Coefficients))), "")</f>
        <v/>
      </c>
      <c r="G503" s="3" t="str">
        <f>IF(NOT(ISBLANK(FitData[[#This Row],[x]])), FitData[[#This Row],[Predicted]]-FitData[[#This Row],[y]], "")</f>
        <v/>
      </c>
    </row>
  </sheetData>
  <mergeCells count="2">
    <mergeCell ref="I3:M3"/>
    <mergeCell ref="I8:M8"/>
  </mergeCell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CFCAFA7D-D6DE-4545-A051-8BD0B18102F8}">
          <x14:formula1>
            <xm:f>Lookup!$A$1:$A$5</xm:f>
          </x14:formula1>
          <xm:sqref>J4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D3811-F605-41A7-B1EE-73E77E8E3BB4}">
  <dimension ref="A1:P504"/>
  <sheetViews>
    <sheetView workbookViewId="0">
      <selection activeCell="O5" sqref="O5:P15"/>
    </sheetView>
  </sheetViews>
  <sheetFormatPr defaultRowHeight="14.5"/>
  <cols>
    <col min="1" max="1" width="12.1796875" customWidth="1"/>
    <col min="2" max="2" width="11" customWidth="1"/>
  </cols>
  <sheetData>
    <row r="1" spans="1:16">
      <c r="A1" s="6" t="s">
        <v>62</v>
      </c>
      <c r="B1" s="6"/>
      <c r="C1" s="6"/>
      <c r="D1" s="6"/>
      <c r="G1" s="6" t="s">
        <v>63</v>
      </c>
      <c r="H1" s="6"/>
      <c r="I1" s="6"/>
      <c r="J1" s="6"/>
      <c r="K1" s="6"/>
      <c r="O1" t="s">
        <v>140</v>
      </c>
    </row>
    <row r="2" spans="1:16">
      <c r="A2" s="6" t="s">
        <v>138</v>
      </c>
      <c r="B2" s="6" t="s">
        <v>36</v>
      </c>
      <c r="C2" s="6"/>
      <c r="D2" s="6"/>
      <c r="G2" s="6" t="s">
        <v>138</v>
      </c>
      <c r="H2" s="6" t="s">
        <v>139</v>
      </c>
      <c r="I2" s="6"/>
      <c r="J2" s="6"/>
      <c r="K2" s="6"/>
      <c r="O2" t="s">
        <v>138</v>
      </c>
      <c r="P2" t="s">
        <v>35</v>
      </c>
    </row>
    <row r="3" spans="1:16">
      <c r="A3" s="6" t="s">
        <v>37</v>
      </c>
      <c r="B3" s="6">
        <v>2</v>
      </c>
      <c r="C3" s="28">
        <v>1.9999999999999999E-7</v>
      </c>
      <c r="D3" s="28">
        <v>8000000</v>
      </c>
      <c r="G3" s="6" t="s">
        <v>37</v>
      </c>
      <c r="H3" s="6">
        <v>1</v>
      </c>
      <c r="I3" s="6">
        <v>1</v>
      </c>
      <c r="J3" s="6">
        <v>1</v>
      </c>
      <c r="K3" s="6">
        <v>1</v>
      </c>
    </row>
    <row r="4" spans="1:16">
      <c r="A4" s="6" t="s">
        <v>0</v>
      </c>
      <c r="B4" t="s">
        <v>1</v>
      </c>
      <c r="G4" s="6" t="s">
        <v>0</v>
      </c>
      <c r="H4" s="6" t="s">
        <v>1</v>
      </c>
      <c r="I4" s="6"/>
      <c r="J4" s="6"/>
      <c r="K4" s="6"/>
      <c r="O4" t="s">
        <v>0</v>
      </c>
      <c r="P4" t="s">
        <v>1</v>
      </c>
    </row>
    <row r="5" spans="1:16">
      <c r="A5" s="4">
        <v>0</v>
      </c>
      <c r="B5" s="4">
        <v>-1.13644085891755E-2</v>
      </c>
      <c r="G5">
        <v>16.189893269999999</v>
      </c>
      <c r="H5">
        <v>200.04165</v>
      </c>
      <c r="O5">
        <v>0</v>
      </c>
      <c r="P5">
        <v>4.7662000000000004</v>
      </c>
    </row>
    <row r="6" spans="1:16">
      <c r="A6" s="4">
        <v>4.0080160320641199E-9</v>
      </c>
      <c r="B6" s="4">
        <v>8.0924455505073503E-2</v>
      </c>
      <c r="G6">
        <v>17.260652530000002</v>
      </c>
      <c r="H6">
        <v>200.04331999999999</v>
      </c>
      <c r="O6">
        <v>1</v>
      </c>
      <c r="P6">
        <v>2.9278</v>
      </c>
    </row>
    <row r="7" spans="1:16">
      <c r="A7" s="4">
        <v>8.0160320641282497E-9</v>
      </c>
      <c r="B7" s="4">
        <v>0.13938868360742901</v>
      </c>
      <c r="G7">
        <v>18.332396280000001</v>
      </c>
      <c r="H7">
        <v>200.04535999999999</v>
      </c>
      <c r="O7">
        <v>2</v>
      </c>
      <c r="P7">
        <v>1.9705999999999999</v>
      </c>
    </row>
    <row r="8" spans="1:16">
      <c r="A8" s="4">
        <v>1.20240480961923E-8</v>
      </c>
      <c r="B8" s="4">
        <v>0.19487639059498199</v>
      </c>
      <c r="G8">
        <v>19.339126289999999</v>
      </c>
      <c r="H8">
        <v>200.0478</v>
      </c>
      <c r="O8">
        <v>3</v>
      </c>
      <c r="P8">
        <v>1.0177</v>
      </c>
    </row>
    <row r="9" spans="1:16">
      <c r="A9" s="4">
        <v>1.6032064128256499E-8</v>
      </c>
      <c r="B9" s="4">
        <v>0.29533645506120998</v>
      </c>
      <c r="G9">
        <v>20.426630970000001</v>
      </c>
      <c r="H9">
        <v>200.04909000000001</v>
      </c>
      <c r="O9">
        <v>4</v>
      </c>
      <c r="P9">
        <v>0.68410000000000004</v>
      </c>
    </row>
    <row r="10" spans="1:16">
      <c r="A10" s="4">
        <v>2.0040080160320601E-8</v>
      </c>
      <c r="B10" s="4">
        <v>0.31699443230362501</v>
      </c>
      <c r="G10">
        <v>21.41168906</v>
      </c>
      <c r="H10">
        <v>200.05132</v>
      </c>
      <c r="O10">
        <v>5</v>
      </c>
      <c r="P10">
        <v>0.45639999999999997</v>
      </c>
    </row>
    <row r="11" spans="1:16">
      <c r="A11" s="4">
        <v>2.40480961923847E-8</v>
      </c>
      <c r="B11" s="4">
        <v>0.357267729798881</v>
      </c>
      <c r="G11">
        <v>22.413493590000002</v>
      </c>
      <c r="H11">
        <v>200.053573</v>
      </c>
      <c r="O11">
        <v>6</v>
      </c>
      <c r="P11">
        <v>0.1527</v>
      </c>
    </row>
    <row r="12" spans="1:16">
      <c r="A12" s="4">
        <v>2.8056112224448801E-8</v>
      </c>
      <c r="B12" s="4">
        <v>0.41582317067965202</v>
      </c>
      <c r="G12">
        <v>23.49311831</v>
      </c>
      <c r="H12">
        <v>200.05482000000001</v>
      </c>
      <c r="O12">
        <v>7</v>
      </c>
      <c r="P12">
        <v>2.3999999999999998E-3</v>
      </c>
    </row>
    <row r="13" spans="1:16">
      <c r="A13" s="4">
        <v>3.2064128256512999E-8</v>
      </c>
      <c r="B13" s="4">
        <v>0.48013027363861199</v>
      </c>
      <c r="G13">
        <v>24.527429210000001</v>
      </c>
      <c r="H13">
        <v>200.05645000000001</v>
      </c>
      <c r="O13">
        <v>8</v>
      </c>
      <c r="P13">
        <v>9.35E-2</v>
      </c>
    </row>
    <row r="14" spans="1:16">
      <c r="A14" s="4">
        <v>3.6072144288577097E-8</v>
      </c>
      <c r="B14" s="4">
        <v>0.50544655240737602</v>
      </c>
      <c r="G14">
        <v>25.536129209999999</v>
      </c>
      <c r="H14">
        <v>200.05802</v>
      </c>
      <c r="O14">
        <v>9</v>
      </c>
      <c r="P14">
        <v>9.7999999999999997E-3</v>
      </c>
    </row>
    <row r="15" spans="1:16">
      <c r="A15" s="4">
        <v>4.0080160320641202E-8</v>
      </c>
      <c r="B15" s="4">
        <v>0.61020641974683798</v>
      </c>
      <c r="G15">
        <v>26.554680170000001</v>
      </c>
      <c r="H15">
        <v>200.05940000000001</v>
      </c>
      <c r="O15">
        <v>10</v>
      </c>
      <c r="P15">
        <v>6.7999999999999996E-3</v>
      </c>
    </row>
    <row r="16" spans="1:16">
      <c r="A16" s="4">
        <v>4.40881763527054E-8</v>
      </c>
      <c r="B16" s="4">
        <v>0.58451994686443598</v>
      </c>
      <c r="G16">
        <v>27.591946549999999</v>
      </c>
      <c r="H16">
        <v>200.06049999999999</v>
      </c>
    </row>
    <row r="17" spans="1:8">
      <c r="A17" s="4">
        <v>4.8096192384769498E-8</v>
      </c>
      <c r="B17" s="4">
        <v>0.61018175881120396</v>
      </c>
      <c r="G17">
        <v>28.63118394</v>
      </c>
      <c r="H17">
        <v>200.06155999999999</v>
      </c>
    </row>
    <row r="18" spans="1:8">
      <c r="A18" s="4">
        <v>5.2104208416833597E-8</v>
      </c>
      <c r="B18" s="4">
        <v>0.64697656028903805</v>
      </c>
      <c r="G18">
        <v>29.698002209999999</v>
      </c>
      <c r="H18">
        <v>200.06256999999999</v>
      </c>
    </row>
    <row r="19" spans="1:8">
      <c r="A19" s="4">
        <v>5.6112224448897702E-8</v>
      </c>
      <c r="B19" s="4">
        <v>0.669195146471394</v>
      </c>
    </row>
    <row r="20" spans="1:8">
      <c r="A20" s="4">
        <v>6.0120240480961899E-8</v>
      </c>
      <c r="B20" s="4">
        <v>0.762262193283195</v>
      </c>
    </row>
    <row r="21" spans="1:8">
      <c r="A21" s="4">
        <v>6.4128256513025998E-8</v>
      </c>
      <c r="B21" s="4">
        <v>0.76258118933431396</v>
      </c>
    </row>
    <row r="22" spans="1:8">
      <c r="A22" s="4">
        <v>6.8136272545090096E-8</v>
      </c>
      <c r="B22" s="4">
        <v>0.79085892634315003</v>
      </c>
    </row>
    <row r="23" spans="1:8">
      <c r="A23" s="4">
        <v>7.2144288577154301E-8</v>
      </c>
      <c r="B23" s="4">
        <v>0.84344649885463696</v>
      </c>
    </row>
    <row r="24" spans="1:8">
      <c r="A24" s="4">
        <v>7.6152304609218399E-8</v>
      </c>
      <c r="B24" s="4">
        <v>0.82951904658869102</v>
      </c>
    </row>
    <row r="25" spans="1:8">
      <c r="A25" s="4">
        <v>8.0160320641282497E-8</v>
      </c>
      <c r="B25" s="4">
        <v>0.88898539486969397</v>
      </c>
    </row>
    <row r="26" spans="1:8">
      <c r="A26" s="4">
        <v>8.4168336673346596E-8</v>
      </c>
      <c r="B26" s="4">
        <v>0.88734629983176405</v>
      </c>
    </row>
    <row r="27" spans="1:8">
      <c r="A27" s="4">
        <v>8.81763527054108E-8</v>
      </c>
      <c r="B27" s="4">
        <v>0.86622829107421895</v>
      </c>
    </row>
    <row r="28" spans="1:8">
      <c r="A28" s="4">
        <v>9.2184368737474898E-8</v>
      </c>
      <c r="B28" s="4">
        <v>0.88056100544675497</v>
      </c>
    </row>
    <row r="29" spans="1:8">
      <c r="A29" s="4">
        <v>9.6192384769538997E-8</v>
      </c>
      <c r="B29" s="4">
        <v>0.95013804198475704</v>
      </c>
    </row>
    <row r="30" spans="1:8">
      <c r="A30" s="4">
        <v>1.00200400801603E-7</v>
      </c>
      <c r="B30" s="4">
        <v>0.94391079357853602</v>
      </c>
    </row>
    <row r="31" spans="1:8">
      <c r="A31" s="4">
        <v>1.04208416833667E-7</v>
      </c>
      <c r="B31" s="4">
        <v>0.94548623314237801</v>
      </c>
    </row>
    <row r="32" spans="1:8">
      <c r="A32" s="4">
        <v>1.08216432865731E-7</v>
      </c>
      <c r="B32" s="4">
        <v>0.95913961573494899</v>
      </c>
    </row>
    <row r="33" spans="1:2">
      <c r="A33" s="4">
        <v>1.1222444889779501E-7</v>
      </c>
      <c r="B33" s="4">
        <v>0.89960228586246505</v>
      </c>
    </row>
    <row r="34" spans="1:2">
      <c r="A34" s="4">
        <v>1.16232464929859E-7</v>
      </c>
      <c r="B34" s="4">
        <v>0.90918016011590996</v>
      </c>
    </row>
    <row r="35" spans="1:2">
      <c r="A35" s="4">
        <v>1.20240480961923E-7</v>
      </c>
      <c r="B35" s="4">
        <v>0.89663229980700998</v>
      </c>
    </row>
    <row r="36" spans="1:2">
      <c r="A36" s="4">
        <v>1.2424849699398701E-7</v>
      </c>
      <c r="B36" s="4">
        <v>0.93638685541933397</v>
      </c>
    </row>
    <row r="37" spans="1:2">
      <c r="A37" s="4">
        <v>1.28256513026052E-7</v>
      </c>
      <c r="B37" s="4">
        <v>0.92110056604715995</v>
      </c>
    </row>
    <row r="38" spans="1:2">
      <c r="A38" s="4">
        <v>1.32264529058116E-7</v>
      </c>
      <c r="B38" s="4">
        <v>0.94419167775730095</v>
      </c>
    </row>
    <row r="39" spans="1:2">
      <c r="A39" s="4">
        <v>1.3627254509018001E-7</v>
      </c>
      <c r="B39" s="4">
        <v>0.89047622718772301</v>
      </c>
    </row>
    <row r="40" spans="1:2">
      <c r="A40" s="4">
        <v>1.4028056112224401E-7</v>
      </c>
      <c r="B40" s="4">
        <v>0.89941509597825997</v>
      </c>
    </row>
    <row r="41" spans="1:2">
      <c r="A41" s="4">
        <v>1.4428857715430799E-7</v>
      </c>
      <c r="B41" s="4">
        <v>0.91685480847185696</v>
      </c>
    </row>
    <row r="42" spans="1:2">
      <c r="A42" s="4">
        <v>1.48296593186372E-7</v>
      </c>
      <c r="B42" s="4">
        <v>0.9031734433784</v>
      </c>
    </row>
    <row r="43" spans="1:2">
      <c r="A43" s="4">
        <v>1.52304609218436E-7</v>
      </c>
      <c r="B43" s="4">
        <v>0.87634510995423898</v>
      </c>
    </row>
    <row r="44" spans="1:2">
      <c r="A44" s="4">
        <v>1.5631262525050001E-7</v>
      </c>
      <c r="B44" s="4">
        <v>0.95399784206494198</v>
      </c>
    </row>
    <row r="45" spans="1:2">
      <c r="A45" s="4">
        <v>1.6032064128256499E-7</v>
      </c>
      <c r="B45" s="4">
        <v>0.87305460133165602</v>
      </c>
    </row>
    <row r="46" spans="1:2">
      <c r="A46" s="4">
        <v>1.64328657314629E-7</v>
      </c>
      <c r="B46" s="4">
        <v>0.86154353700946695</v>
      </c>
    </row>
    <row r="47" spans="1:2">
      <c r="A47" s="4">
        <v>1.6833667334669301E-7</v>
      </c>
      <c r="B47" s="4">
        <v>0.83807725528287103</v>
      </c>
    </row>
    <row r="48" spans="1:2">
      <c r="A48" s="4">
        <v>1.7234468937875701E-7</v>
      </c>
      <c r="B48" s="4">
        <v>0.83660805473475197</v>
      </c>
    </row>
    <row r="49" spans="1:2">
      <c r="A49" s="4">
        <v>1.7635270541082099E-7</v>
      </c>
      <c r="B49" s="4">
        <v>0.89778572978530502</v>
      </c>
    </row>
    <row r="50" spans="1:2">
      <c r="A50" s="4">
        <v>1.80360721442885E-7</v>
      </c>
      <c r="B50" s="4">
        <v>0.77362102870402705</v>
      </c>
    </row>
    <row r="51" spans="1:2">
      <c r="A51" s="4">
        <v>1.84368737474949E-7</v>
      </c>
      <c r="B51" s="4">
        <v>0.79635884022509296</v>
      </c>
    </row>
    <row r="52" spans="1:2">
      <c r="A52" s="4">
        <v>1.8837675350701399E-7</v>
      </c>
      <c r="B52" s="4">
        <v>0.74917377294407805</v>
      </c>
    </row>
    <row r="53" spans="1:2">
      <c r="A53" s="4">
        <v>1.9238476953907799E-7</v>
      </c>
      <c r="B53" s="4">
        <v>0.75337292815983403</v>
      </c>
    </row>
    <row r="54" spans="1:2">
      <c r="A54" s="4">
        <v>1.96392785571142E-7</v>
      </c>
      <c r="B54" s="4">
        <v>0.74861801276457496</v>
      </c>
    </row>
    <row r="55" spans="1:2">
      <c r="A55" s="4">
        <v>2.0040080160320601E-7</v>
      </c>
      <c r="B55" s="4">
        <v>0.741996827201725</v>
      </c>
    </row>
    <row r="56" spans="1:2">
      <c r="A56" s="4">
        <v>2.0440881763527001E-7</v>
      </c>
      <c r="B56" s="4">
        <v>0.68630839756630801</v>
      </c>
    </row>
    <row r="57" spans="1:2">
      <c r="A57" s="4">
        <v>2.0841683366733399E-7</v>
      </c>
      <c r="B57" s="4">
        <v>0.69650409328232399</v>
      </c>
    </row>
    <row r="58" spans="1:2">
      <c r="A58" s="4">
        <v>2.12424849699398E-7</v>
      </c>
      <c r="B58" s="4">
        <v>0.68140452880658098</v>
      </c>
    </row>
    <row r="59" spans="1:2">
      <c r="A59" s="4">
        <v>2.16432865731462E-7</v>
      </c>
      <c r="B59" s="4">
        <v>0.68888091888805203</v>
      </c>
    </row>
    <row r="60" spans="1:2">
      <c r="A60" s="4">
        <v>2.2044088176352701E-7</v>
      </c>
      <c r="B60" s="4">
        <v>0.60849801245982005</v>
      </c>
    </row>
    <row r="61" spans="1:2">
      <c r="A61" s="4">
        <v>2.2444889779559099E-7</v>
      </c>
      <c r="B61" s="4">
        <v>0.679501754964005</v>
      </c>
    </row>
    <row r="62" spans="1:2">
      <c r="A62" s="4">
        <v>2.28456913827655E-7</v>
      </c>
      <c r="B62" s="4">
        <v>0.54625999440682305</v>
      </c>
    </row>
    <row r="63" spans="1:2">
      <c r="A63" s="4">
        <v>2.32464929859719E-7</v>
      </c>
      <c r="B63" s="4">
        <v>0.56494679034761597</v>
      </c>
    </row>
    <row r="64" spans="1:2">
      <c r="A64" s="4">
        <v>2.3647294589178301E-7</v>
      </c>
      <c r="B64" s="4">
        <v>0.55687381637497302</v>
      </c>
    </row>
    <row r="65" spans="1:2">
      <c r="A65" s="4">
        <v>2.4048096192384702E-7</v>
      </c>
      <c r="B65" s="4">
        <v>0.48260651683329697</v>
      </c>
    </row>
    <row r="66" spans="1:2">
      <c r="A66" s="4">
        <v>2.4448897795591102E-7</v>
      </c>
      <c r="B66" s="4">
        <v>0.45386024753239301</v>
      </c>
    </row>
    <row r="67" spans="1:2">
      <c r="A67" s="4">
        <v>2.4849699398797497E-7</v>
      </c>
      <c r="B67" s="4">
        <v>0.54367102850278504</v>
      </c>
    </row>
    <row r="68" spans="1:2">
      <c r="A68" s="4">
        <v>2.5250501002003999E-7</v>
      </c>
      <c r="B68" s="4">
        <v>0.47127285550548997</v>
      </c>
    </row>
    <row r="69" spans="1:2">
      <c r="A69" s="4">
        <v>2.5651302605210399E-7</v>
      </c>
      <c r="B69" s="4">
        <v>0.46749422378606798</v>
      </c>
    </row>
    <row r="70" spans="1:2">
      <c r="A70" s="4">
        <v>2.60521042084168E-7</v>
      </c>
      <c r="B70" s="4">
        <v>0.33996641651346798</v>
      </c>
    </row>
    <row r="71" spans="1:2">
      <c r="A71" s="4">
        <v>2.64529058116232E-7</v>
      </c>
      <c r="B71" s="4">
        <v>0.38291269145713802</v>
      </c>
    </row>
    <row r="72" spans="1:2">
      <c r="A72" s="4">
        <v>2.6853707414829601E-7</v>
      </c>
      <c r="B72" s="4">
        <v>0.37469583747360202</v>
      </c>
    </row>
    <row r="73" spans="1:2">
      <c r="A73" s="4">
        <v>2.7254509018036001E-7</v>
      </c>
      <c r="B73" s="4">
        <v>0.31588828165475602</v>
      </c>
    </row>
    <row r="74" spans="1:2">
      <c r="A74" s="4">
        <v>2.7655310621242402E-7</v>
      </c>
      <c r="B74" s="4">
        <v>0.35190131663657798</v>
      </c>
    </row>
    <row r="75" spans="1:2">
      <c r="A75" s="4">
        <v>2.8056112224448803E-7</v>
      </c>
      <c r="B75" s="4">
        <v>0.33638387668412201</v>
      </c>
    </row>
    <row r="76" spans="1:2">
      <c r="A76" s="4">
        <v>2.8456913827655298E-7</v>
      </c>
      <c r="B76" s="4">
        <v>0.36919970010977499</v>
      </c>
    </row>
    <row r="77" spans="1:2">
      <c r="A77" s="4">
        <v>2.8857715430861699E-7</v>
      </c>
      <c r="B77" s="4">
        <v>0.33111991167413302</v>
      </c>
    </row>
    <row r="78" spans="1:2">
      <c r="A78" s="4">
        <v>2.92585170340681E-7</v>
      </c>
      <c r="B78" s="4">
        <v>0.26176111110119799</v>
      </c>
    </row>
    <row r="79" spans="1:2">
      <c r="A79" s="4">
        <v>2.96593186372745E-7</v>
      </c>
      <c r="B79" s="4">
        <v>0.27142078512768503</v>
      </c>
    </row>
    <row r="80" spans="1:2">
      <c r="A80" s="4">
        <v>3.0060120240480901E-7</v>
      </c>
      <c r="B80" s="4">
        <v>0.27597871124516898</v>
      </c>
    </row>
    <row r="81" spans="1:2">
      <c r="A81" s="4">
        <v>3.0460921843687301E-7</v>
      </c>
      <c r="B81" s="4">
        <v>0.229533487868401</v>
      </c>
    </row>
    <row r="82" spans="1:2">
      <c r="A82" s="4">
        <v>3.0861723446893702E-7</v>
      </c>
      <c r="B82" s="4">
        <v>0.23452822278344501</v>
      </c>
    </row>
    <row r="83" spans="1:2">
      <c r="A83" s="4">
        <v>3.1262525050100102E-7</v>
      </c>
      <c r="B83" s="4">
        <v>0.15549185296965101</v>
      </c>
    </row>
    <row r="84" spans="1:2">
      <c r="A84" s="4">
        <v>3.1663326653306598E-7</v>
      </c>
      <c r="B84" s="4">
        <v>0.15019732355954801</v>
      </c>
    </row>
    <row r="85" spans="1:2">
      <c r="A85" s="4">
        <v>3.2064128256512999E-7</v>
      </c>
      <c r="B85" s="4">
        <v>0.16557733532809199</v>
      </c>
    </row>
    <row r="86" spans="1:2">
      <c r="A86" s="4">
        <v>3.24649298597194E-7</v>
      </c>
      <c r="B86" s="4">
        <v>9.6706867304109004E-2</v>
      </c>
    </row>
    <row r="87" spans="1:2">
      <c r="A87" s="4">
        <v>3.28657314629258E-7</v>
      </c>
      <c r="B87" s="4">
        <v>0.15434798995485999</v>
      </c>
    </row>
    <row r="88" spans="1:2">
      <c r="A88" s="4">
        <v>3.3266533066132201E-7</v>
      </c>
      <c r="B88" s="4">
        <v>0.107159895287725</v>
      </c>
    </row>
    <row r="89" spans="1:2">
      <c r="A89" s="4">
        <v>3.3667334669338601E-7</v>
      </c>
      <c r="B89" s="4">
        <v>3.3914866345523799E-2</v>
      </c>
    </row>
    <row r="90" spans="1:2">
      <c r="A90" s="4">
        <v>3.4068136272545002E-7</v>
      </c>
      <c r="B90" s="4">
        <v>5.6974548226227099E-2</v>
      </c>
    </row>
    <row r="91" spans="1:2">
      <c r="A91" s="4">
        <v>3.4468937875751498E-7</v>
      </c>
      <c r="B91" s="4">
        <v>6.0334711356038198E-2</v>
      </c>
    </row>
    <row r="92" spans="1:2">
      <c r="A92" s="4">
        <v>3.4869739478957898E-7</v>
      </c>
      <c r="B92" s="4">
        <v>3.2186396199802403E-2</v>
      </c>
    </row>
    <row r="93" spans="1:2">
      <c r="A93" s="4">
        <v>3.5270541082164299E-7</v>
      </c>
      <c r="B93" s="4">
        <v>6.8424342777021793E-2</v>
      </c>
    </row>
    <row r="94" spans="1:2">
      <c r="A94" s="4">
        <v>3.5671342685370699E-7</v>
      </c>
      <c r="B94" s="4">
        <v>3.19880793276522E-2</v>
      </c>
    </row>
    <row r="95" spans="1:2">
      <c r="A95" s="4">
        <v>3.60721442885771E-7</v>
      </c>
      <c r="B95" s="4">
        <v>4.1189496296846199E-2</v>
      </c>
    </row>
    <row r="96" spans="1:2">
      <c r="A96" s="4">
        <v>3.6472945891783501E-7</v>
      </c>
      <c r="B96" s="4">
        <v>-2.7879031618717499E-3</v>
      </c>
    </row>
    <row r="97" spans="1:2">
      <c r="A97" s="4">
        <v>3.6873747494989901E-7</v>
      </c>
      <c r="B97" s="4">
        <v>-5.6244280181643798E-2</v>
      </c>
    </row>
    <row r="98" spans="1:2">
      <c r="A98" s="4">
        <v>3.7274549098196302E-7</v>
      </c>
      <c r="B98" s="4">
        <v>-5.0762760693608799E-2</v>
      </c>
    </row>
    <row r="99" spans="1:2">
      <c r="A99" s="4">
        <v>3.7675350701402798E-7</v>
      </c>
      <c r="B99" s="4">
        <v>-5.3973804510904E-2</v>
      </c>
    </row>
    <row r="100" spans="1:2">
      <c r="A100" s="4">
        <v>3.8076152304609198E-7</v>
      </c>
      <c r="B100" s="4">
        <v>-4.5010121303453998E-2</v>
      </c>
    </row>
    <row r="101" spans="1:2">
      <c r="A101" s="4">
        <v>3.8476953907815599E-7</v>
      </c>
      <c r="B101" s="4">
        <v>-3.30287779644622E-2</v>
      </c>
    </row>
    <row r="102" spans="1:2">
      <c r="A102" s="4">
        <v>3.8877755511021999E-7</v>
      </c>
      <c r="B102" s="4">
        <v>-5.6477650578198799E-2</v>
      </c>
    </row>
    <row r="103" spans="1:2">
      <c r="A103" s="4">
        <v>3.92785571142284E-7</v>
      </c>
      <c r="B103" s="4">
        <v>-9.8737575096442598E-2</v>
      </c>
    </row>
    <row r="104" spans="1:2">
      <c r="A104" s="4">
        <v>3.96793587174348E-7</v>
      </c>
      <c r="B104" s="4">
        <v>-9.3830492262376802E-2</v>
      </c>
    </row>
    <row r="105" spans="1:2">
      <c r="A105" s="4">
        <v>4.0080160320641201E-7</v>
      </c>
      <c r="B105" s="4">
        <v>-0.106125585387172</v>
      </c>
    </row>
    <row r="106" spans="1:2">
      <c r="A106" s="4">
        <v>4.0480961923847602E-7</v>
      </c>
      <c r="B106" s="4">
        <v>-0.11512497006682899</v>
      </c>
    </row>
    <row r="107" spans="1:2">
      <c r="A107" s="4">
        <v>4.0881763527054097E-7</v>
      </c>
      <c r="B107" s="4">
        <v>-0.122812271357926</v>
      </c>
    </row>
    <row r="108" spans="1:2">
      <c r="A108" s="4">
        <v>4.1282565130260498E-7</v>
      </c>
      <c r="B108" s="4">
        <v>-0.11459052677006901</v>
      </c>
    </row>
    <row r="109" spans="1:2">
      <c r="A109" s="4">
        <v>4.1683366733466899E-7</v>
      </c>
      <c r="B109" s="4">
        <v>-0.138139863109839</v>
      </c>
    </row>
    <row r="110" spans="1:2">
      <c r="A110" s="4">
        <v>4.2084168336673299E-7</v>
      </c>
      <c r="B110" s="4">
        <v>-0.103659265216726</v>
      </c>
    </row>
    <row r="111" spans="1:2">
      <c r="A111" s="4">
        <v>4.24849699398797E-7</v>
      </c>
      <c r="B111" s="4">
        <v>-0.10769934957703101</v>
      </c>
    </row>
    <row r="112" spans="1:2">
      <c r="A112" s="4">
        <v>4.28857715430861E-7</v>
      </c>
      <c r="B112" s="4">
        <v>-0.153369860955756</v>
      </c>
    </row>
    <row r="113" spans="1:2">
      <c r="A113" s="4">
        <v>4.3286573146292501E-7</v>
      </c>
      <c r="B113" s="4">
        <v>-0.134837596787347</v>
      </c>
    </row>
    <row r="114" spans="1:2">
      <c r="A114" s="4">
        <v>4.3687374749498901E-7</v>
      </c>
      <c r="B114" s="4">
        <v>-0.15121276040282799</v>
      </c>
    </row>
    <row r="115" spans="1:2">
      <c r="A115" s="4">
        <v>4.4088176352705403E-7</v>
      </c>
      <c r="B115" s="4">
        <v>-0.1455590903467</v>
      </c>
    </row>
    <row r="116" spans="1:2">
      <c r="A116" s="4">
        <v>4.4488977955911798E-7</v>
      </c>
      <c r="B116" s="4">
        <v>-0.14185925337489799</v>
      </c>
    </row>
    <row r="117" spans="1:2">
      <c r="A117" s="4">
        <v>4.4889779559118198E-7</v>
      </c>
      <c r="B117" s="4">
        <v>-0.15057335655731499</v>
      </c>
    </row>
    <row r="118" spans="1:2">
      <c r="A118" s="4">
        <v>4.5290581162324599E-7</v>
      </c>
      <c r="B118" s="4">
        <v>-8.2823659355050705E-2</v>
      </c>
    </row>
    <row r="119" spans="1:2">
      <c r="A119" s="4">
        <v>4.5691382765531E-7</v>
      </c>
      <c r="B119" s="4">
        <v>-0.17780390329816101</v>
      </c>
    </row>
    <row r="120" spans="1:2">
      <c r="A120" s="4">
        <v>4.60921843687374E-7</v>
      </c>
      <c r="B120" s="4">
        <v>-0.143179438209769</v>
      </c>
    </row>
    <row r="121" spans="1:2">
      <c r="A121" s="4">
        <v>4.6492985971943801E-7</v>
      </c>
      <c r="B121" s="4">
        <v>-0.19766260202545999</v>
      </c>
    </row>
    <row r="122" spans="1:2">
      <c r="A122" s="4">
        <v>4.6893787575150302E-7</v>
      </c>
      <c r="B122" s="4">
        <v>-0.132063108993383</v>
      </c>
    </row>
    <row r="123" spans="1:2">
      <c r="A123" s="4">
        <v>4.7294589178356703E-7</v>
      </c>
      <c r="B123" s="4">
        <v>-0.13719953352175199</v>
      </c>
    </row>
    <row r="124" spans="1:2">
      <c r="A124" s="4">
        <v>4.7695390781563103E-7</v>
      </c>
      <c r="B124" s="4">
        <v>-7.1457696667961298E-2</v>
      </c>
    </row>
    <row r="125" spans="1:2">
      <c r="A125" s="4">
        <v>4.8096192384769498E-7</v>
      </c>
      <c r="B125" s="4">
        <v>-0.20289231184112699</v>
      </c>
    </row>
    <row r="126" spans="1:2">
      <c r="A126" s="4">
        <v>4.8496993987975904E-7</v>
      </c>
      <c r="B126" s="4">
        <v>-0.16584647049960699</v>
      </c>
    </row>
    <row r="127" spans="1:2">
      <c r="A127" s="4">
        <v>4.88977955911823E-7</v>
      </c>
      <c r="B127" s="4">
        <v>-0.15560191017831099</v>
      </c>
    </row>
    <row r="128" spans="1:2">
      <c r="A128" s="4">
        <v>4.9298597194388695E-7</v>
      </c>
      <c r="B128" s="4">
        <v>-0.20344059316538701</v>
      </c>
    </row>
    <row r="129" spans="1:2">
      <c r="A129" s="4">
        <v>4.9699398797595101E-7</v>
      </c>
      <c r="B129" s="4">
        <v>-0.14794224512279899</v>
      </c>
    </row>
    <row r="130" spans="1:2">
      <c r="A130" s="4">
        <v>5.0100200400801602E-7</v>
      </c>
      <c r="B130" s="4">
        <v>-0.20270223903399601</v>
      </c>
    </row>
    <row r="131" spans="1:2">
      <c r="A131" s="4">
        <v>5.0501002004007997E-7</v>
      </c>
      <c r="B131" s="4">
        <v>-0.131349865372656</v>
      </c>
    </row>
    <row r="132" spans="1:2">
      <c r="A132" s="4">
        <v>5.0901803607214403E-7</v>
      </c>
      <c r="B132" s="4">
        <v>-0.22882404764866701</v>
      </c>
    </row>
    <row r="133" spans="1:2">
      <c r="A133" s="4">
        <v>5.1302605210420798E-7</v>
      </c>
      <c r="B133" s="4">
        <v>-0.21222084616525</v>
      </c>
    </row>
    <row r="134" spans="1:2">
      <c r="A134" s="4">
        <v>5.1703406813627204E-7</v>
      </c>
      <c r="B134" s="4">
        <v>-0.137804455604434</v>
      </c>
    </row>
    <row r="135" spans="1:2">
      <c r="A135" s="4">
        <v>5.2104208416833599E-7</v>
      </c>
      <c r="B135" s="4">
        <v>-9.5758127808599894E-2</v>
      </c>
    </row>
    <row r="136" spans="1:2">
      <c r="A136" s="4">
        <v>5.2505010020039995E-7</v>
      </c>
      <c r="B136" s="4">
        <v>-0.14805889979956299</v>
      </c>
    </row>
    <row r="137" spans="1:2">
      <c r="A137" s="4">
        <v>5.2905811623246401E-7</v>
      </c>
      <c r="B137" s="4">
        <v>-0.18532161579245099</v>
      </c>
    </row>
    <row r="138" spans="1:2">
      <c r="A138" s="4">
        <v>5.3306613226452902E-7</v>
      </c>
      <c r="B138" s="4">
        <v>-0.14703440302857099</v>
      </c>
    </row>
    <row r="139" spans="1:2">
      <c r="A139" s="4">
        <v>5.3707414829659297E-7</v>
      </c>
      <c r="B139" s="4">
        <v>-0.19539438214587801</v>
      </c>
    </row>
    <row r="140" spans="1:2">
      <c r="A140" s="4">
        <v>5.4108216432865703E-7</v>
      </c>
      <c r="B140" s="4">
        <v>-0.117365438703968</v>
      </c>
    </row>
    <row r="141" spans="1:2">
      <c r="A141" s="4">
        <v>5.4509018036072098E-7</v>
      </c>
      <c r="B141" s="4">
        <v>-7.1994379044938106E-2</v>
      </c>
    </row>
    <row r="142" spans="1:2">
      <c r="A142" s="4">
        <v>5.4909819639278504E-7</v>
      </c>
      <c r="B142" s="4">
        <v>-0.15640987861745101</v>
      </c>
    </row>
    <row r="143" spans="1:2">
      <c r="A143" s="4">
        <v>5.5310621242484899E-7</v>
      </c>
      <c r="B143" s="4">
        <v>-0.109648151666926</v>
      </c>
    </row>
    <row r="144" spans="1:2">
      <c r="A144" s="4">
        <v>5.5711422845691305E-7</v>
      </c>
      <c r="B144" s="4">
        <v>-8.9518991380491894E-2</v>
      </c>
    </row>
    <row r="145" spans="1:2">
      <c r="A145" s="4">
        <v>5.61122244488977E-7</v>
      </c>
      <c r="B145" s="4">
        <v>-5.8503304216050898E-2</v>
      </c>
    </row>
    <row r="146" spans="1:2">
      <c r="A146" s="4">
        <v>5.6513026052104202E-7</v>
      </c>
      <c r="B146" s="4">
        <v>-9.9744058204486702E-2</v>
      </c>
    </row>
    <row r="147" spans="1:2">
      <c r="A147" s="4">
        <v>5.6913827655310597E-7</v>
      </c>
      <c r="B147" s="4">
        <v>-0.116084228176909</v>
      </c>
    </row>
    <row r="148" spans="1:2">
      <c r="A148" s="4">
        <v>5.7314629258517003E-7</v>
      </c>
      <c r="B148" s="4">
        <v>-9.2335514692268097E-2</v>
      </c>
    </row>
    <row r="149" spans="1:2">
      <c r="A149" s="4">
        <v>5.7715430861723398E-7</v>
      </c>
      <c r="B149" s="4">
        <v>-7.9842671005799601E-2</v>
      </c>
    </row>
    <row r="150" spans="1:2">
      <c r="A150" s="4">
        <v>5.8116232464929804E-7</v>
      </c>
      <c r="B150" s="4">
        <v>-0.12430292440830799</v>
      </c>
    </row>
    <row r="151" spans="1:2">
      <c r="A151" s="4">
        <v>5.8517034068136199E-7</v>
      </c>
      <c r="B151" s="4">
        <v>-0.111122249454886</v>
      </c>
    </row>
    <row r="152" spans="1:2">
      <c r="A152" s="4">
        <v>5.8917835671342605E-7</v>
      </c>
      <c r="B152" s="4">
        <v>-9.7008352230922801E-2</v>
      </c>
    </row>
    <row r="153" spans="1:2">
      <c r="A153" s="4">
        <v>5.9318637274549E-7</v>
      </c>
      <c r="B153" s="4">
        <v>-9.0863199213549198E-2</v>
      </c>
    </row>
    <row r="154" spans="1:2">
      <c r="A154" s="4">
        <v>5.9719438877755502E-7</v>
      </c>
      <c r="B154" s="4">
        <v>-0.11811737519307</v>
      </c>
    </row>
    <row r="155" spans="1:2">
      <c r="A155" s="4">
        <v>6.0120240480961897E-7</v>
      </c>
      <c r="B155" s="4">
        <v>-0.11324704325502399</v>
      </c>
    </row>
    <row r="156" spans="1:2">
      <c r="A156" s="4">
        <v>6.0521042084168303E-7</v>
      </c>
      <c r="B156" s="4">
        <v>-8.0642436204984597E-2</v>
      </c>
    </row>
    <row r="157" spans="1:2">
      <c r="A157" s="4">
        <v>6.0921843687374698E-7</v>
      </c>
      <c r="B157" s="4">
        <v>-0.118199354165994</v>
      </c>
    </row>
    <row r="158" spans="1:2">
      <c r="A158" s="4">
        <v>6.1322645290581104E-7</v>
      </c>
      <c r="B158" s="4">
        <v>-0.12844777908416399</v>
      </c>
    </row>
    <row r="159" spans="1:2">
      <c r="A159" s="4">
        <v>6.1723446893787499E-7</v>
      </c>
      <c r="B159" s="4">
        <v>-9.3834253705907103E-2</v>
      </c>
    </row>
    <row r="160" spans="1:2">
      <c r="A160" s="4">
        <v>6.2124248496993905E-7</v>
      </c>
      <c r="B160" s="4">
        <v>-9.5011609553447396E-2</v>
      </c>
    </row>
    <row r="161" spans="1:2">
      <c r="A161" s="4">
        <v>6.25250501002003E-7</v>
      </c>
      <c r="B161" s="4">
        <v>-0.14882354485309801</v>
      </c>
    </row>
    <row r="162" spans="1:2">
      <c r="A162" s="4">
        <v>6.2925851703406801E-7</v>
      </c>
      <c r="B162" s="4">
        <v>-7.5347209913645199E-2</v>
      </c>
    </row>
    <row r="163" spans="1:2">
      <c r="A163" s="4">
        <v>6.3326653306613197E-7</v>
      </c>
      <c r="B163" s="4">
        <v>-6.5415355085088001E-2</v>
      </c>
    </row>
    <row r="164" spans="1:2">
      <c r="A164" s="4">
        <v>6.3727454909819603E-7</v>
      </c>
      <c r="B164" s="4">
        <v>-4.3124579707706799E-2</v>
      </c>
    </row>
    <row r="165" spans="1:2">
      <c r="A165" s="4">
        <v>6.4128256513025998E-7</v>
      </c>
      <c r="B165" s="4">
        <v>-1.3415845405915399E-2</v>
      </c>
    </row>
    <row r="166" spans="1:2">
      <c r="A166" s="4">
        <v>6.4529058116232404E-7</v>
      </c>
      <c r="B166" s="4">
        <v>-7.3572684359917095E-2</v>
      </c>
    </row>
    <row r="167" spans="1:2">
      <c r="A167" s="4">
        <v>6.4929859719438799E-7</v>
      </c>
      <c r="B167" s="4">
        <v>-2.7793286218497099E-2</v>
      </c>
    </row>
    <row r="168" spans="1:2">
      <c r="A168" s="4">
        <v>6.5330661322645205E-7</v>
      </c>
      <c r="B168" s="4">
        <v>-3.9314928287248301E-2</v>
      </c>
    </row>
    <row r="169" spans="1:2">
      <c r="A169" s="4">
        <v>6.5731462925851695E-7</v>
      </c>
      <c r="B169" s="4">
        <v>-4.9438897937347702E-2</v>
      </c>
    </row>
    <row r="170" spans="1:2">
      <c r="A170" s="4">
        <v>6.6132264529058101E-7</v>
      </c>
      <c r="B170" s="4">
        <v>-9.39149449366804E-2</v>
      </c>
    </row>
    <row r="171" spans="1:2">
      <c r="A171" s="4">
        <v>6.6533066132264497E-7</v>
      </c>
      <c r="B171" s="4">
        <v>-7.40904925124777E-3</v>
      </c>
    </row>
    <row r="172" spans="1:2">
      <c r="A172" s="4">
        <v>6.6933867735470902E-7</v>
      </c>
      <c r="B172" s="4">
        <v>-8.5760548159952404E-2</v>
      </c>
    </row>
    <row r="173" spans="1:2">
      <c r="A173" s="4">
        <v>6.7334669338677298E-7</v>
      </c>
      <c r="B173" s="4">
        <v>-4.3439859718146998E-2</v>
      </c>
    </row>
    <row r="174" spans="1:2">
      <c r="A174" s="4">
        <v>6.7735470941883704E-7</v>
      </c>
      <c r="B174" s="4">
        <v>-9.4017265711699105E-2</v>
      </c>
    </row>
    <row r="175" spans="1:2">
      <c r="A175" s="4">
        <v>6.8136272545090099E-7</v>
      </c>
      <c r="B175" s="4">
        <v>5.8645847888835999E-2</v>
      </c>
    </row>
    <row r="176" spans="1:2">
      <c r="A176" s="4">
        <v>6.8537074148296505E-7</v>
      </c>
      <c r="B176" s="4">
        <v>1.20662173602425E-2</v>
      </c>
    </row>
    <row r="177" spans="1:2">
      <c r="A177" s="4">
        <v>6.8937875751502995E-7</v>
      </c>
      <c r="B177" s="4">
        <v>-3.1699333142092202E-2</v>
      </c>
    </row>
    <row r="178" spans="1:2">
      <c r="A178" s="4">
        <v>6.9338677354709401E-7</v>
      </c>
      <c r="B178" s="4">
        <v>-8.5539851459111096E-2</v>
      </c>
    </row>
    <row r="179" spans="1:2">
      <c r="A179" s="4">
        <v>6.9739478957915796E-7</v>
      </c>
      <c r="B179" s="4">
        <v>-3.77185883743094E-2</v>
      </c>
    </row>
    <row r="180" spans="1:2">
      <c r="A180" s="4">
        <v>7.0140280561122202E-7</v>
      </c>
      <c r="B180" s="4">
        <v>7.5114936034032598E-3</v>
      </c>
    </row>
    <row r="181" spans="1:2">
      <c r="A181" s="4">
        <v>7.0541082164328598E-7</v>
      </c>
      <c r="B181" s="4">
        <v>4.4815550040745299E-2</v>
      </c>
    </row>
    <row r="182" spans="1:2">
      <c r="A182" s="4">
        <v>7.0941883767535004E-7</v>
      </c>
      <c r="B182" s="4">
        <v>-1.9105627664016401E-2</v>
      </c>
    </row>
    <row r="183" spans="1:2">
      <c r="A183" s="4">
        <v>7.1342685370741399E-7</v>
      </c>
      <c r="B183" s="4">
        <v>-1.39860289869793E-2</v>
      </c>
    </row>
    <row r="184" spans="1:2">
      <c r="A184" s="4">
        <v>7.1743486973947805E-7</v>
      </c>
      <c r="B184" s="4">
        <v>3.7520654861125302E-3</v>
      </c>
    </row>
    <row r="185" spans="1:2">
      <c r="A185" s="4">
        <v>7.2144288577154295E-7</v>
      </c>
      <c r="B185" s="4">
        <v>-3.88820834719808E-2</v>
      </c>
    </row>
    <row r="186" spans="1:2">
      <c r="A186" s="4">
        <v>7.2545090180360701E-7</v>
      </c>
      <c r="B186" s="4">
        <v>2.31236809083392E-2</v>
      </c>
    </row>
    <row r="187" spans="1:2">
      <c r="A187" s="4">
        <v>7.2945891783567096E-7</v>
      </c>
      <c r="B187" s="4">
        <v>9.1938364310590898E-3</v>
      </c>
    </row>
    <row r="188" spans="1:2">
      <c r="A188" s="4">
        <v>7.3346693386773502E-7</v>
      </c>
      <c r="B188" s="4">
        <v>7.6298151335439301E-3</v>
      </c>
    </row>
    <row r="189" spans="1:2">
      <c r="A189" s="4">
        <v>7.3747494989979898E-7</v>
      </c>
      <c r="B189" s="4">
        <v>1.6722216113019301E-3</v>
      </c>
    </row>
    <row r="190" spans="1:2">
      <c r="A190" s="4">
        <v>7.4148296593186303E-7</v>
      </c>
      <c r="B190" s="4">
        <v>-5.4772632985416E-2</v>
      </c>
    </row>
    <row r="191" spans="1:2">
      <c r="A191" s="4">
        <v>7.4549098196392699E-7</v>
      </c>
      <c r="B191" s="4">
        <v>-4.74516333747977E-3</v>
      </c>
    </row>
    <row r="192" spans="1:2">
      <c r="A192" s="4">
        <v>7.4949899799599105E-7</v>
      </c>
      <c r="B192" s="4">
        <v>3.7396539206489297E-2</v>
      </c>
    </row>
    <row r="193" spans="1:2">
      <c r="A193" s="4">
        <v>7.5350701402805595E-7</v>
      </c>
      <c r="B193" s="4">
        <v>2.16180474791519E-2</v>
      </c>
    </row>
    <row r="194" spans="1:2">
      <c r="A194" s="4">
        <v>7.5751503006012001E-7</v>
      </c>
      <c r="B194" s="4">
        <v>-3.3738827084664601E-2</v>
      </c>
    </row>
    <row r="195" spans="1:2">
      <c r="A195" s="4">
        <v>7.6152304609218396E-7</v>
      </c>
      <c r="B195" s="4">
        <v>4.95242990542284E-2</v>
      </c>
    </row>
    <row r="196" spans="1:2">
      <c r="A196" s="4">
        <v>7.6553106212424802E-7</v>
      </c>
      <c r="B196" s="4">
        <v>-2.6317542850779699E-2</v>
      </c>
    </row>
    <row r="197" spans="1:2">
      <c r="A197" s="4">
        <v>7.6953907815631197E-7</v>
      </c>
      <c r="B197" s="4">
        <v>-3.3986579479890399E-3</v>
      </c>
    </row>
    <row r="198" spans="1:2">
      <c r="A198" s="4">
        <v>7.7354709418837603E-7</v>
      </c>
      <c r="B198" s="4">
        <v>-2.2616851571373602E-2</v>
      </c>
    </row>
    <row r="199" spans="1:2">
      <c r="A199" s="4">
        <v>7.7755511022043999E-7</v>
      </c>
      <c r="B199" s="4">
        <v>5.9892940793034701E-3</v>
      </c>
    </row>
    <row r="200" spans="1:2">
      <c r="A200" s="4">
        <v>7.8156312625250404E-7</v>
      </c>
      <c r="B200" s="4">
        <v>9.2967425881572696E-3</v>
      </c>
    </row>
    <row r="201" spans="1:2">
      <c r="A201" s="4">
        <v>7.8557114228456895E-7</v>
      </c>
      <c r="B201" s="4">
        <v>5.7684944859228898E-2</v>
      </c>
    </row>
    <row r="202" spans="1:2">
      <c r="A202" s="4">
        <v>7.8957915831663301E-7</v>
      </c>
      <c r="B202" s="4">
        <v>-1.76144454809978E-2</v>
      </c>
    </row>
    <row r="203" spans="1:2">
      <c r="A203" s="4">
        <v>7.9358717434869696E-7</v>
      </c>
      <c r="B203" s="4">
        <v>5.28956896937487E-2</v>
      </c>
    </row>
    <row r="204" spans="1:2">
      <c r="A204" s="4">
        <v>7.9759519038076102E-7</v>
      </c>
      <c r="B204" s="4">
        <v>4.9258456288565497E-2</v>
      </c>
    </row>
    <row r="205" spans="1:2">
      <c r="A205" s="4">
        <v>8.0160320641282497E-7</v>
      </c>
      <c r="B205" s="4">
        <v>6.1475894250847901E-2</v>
      </c>
    </row>
    <row r="206" spans="1:2">
      <c r="A206" s="4">
        <v>8.0561122244488903E-7</v>
      </c>
      <c r="B206" s="4">
        <v>-1.5827241681141999E-2</v>
      </c>
    </row>
    <row r="207" spans="1:2">
      <c r="A207" s="4">
        <v>8.0961923847695298E-7</v>
      </c>
      <c r="B207" s="4">
        <v>1.0143319386849601E-2</v>
      </c>
    </row>
    <row r="208" spans="1:2">
      <c r="A208" s="4">
        <v>8.1362725450901704E-7</v>
      </c>
      <c r="B208" s="4">
        <v>3.6088996193516201E-2</v>
      </c>
    </row>
    <row r="209" spans="1:2">
      <c r="A209" s="4">
        <v>8.1763527054108195E-7</v>
      </c>
      <c r="B209" s="4">
        <v>2.2044005273051399E-2</v>
      </c>
    </row>
    <row r="210" spans="1:2">
      <c r="A210" s="4">
        <v>8.2164328657314601E-7</v>
      </c>
      <c r="B210" s="4">
        <v>-2.17445937790352E-2</v>
      </c>
    </row>
    <row r="211" spans="1:2">
      <c r="A211" s="4">
        <v>8.2565130260520996E-7</v>
      </c>
      <c r="B211" s="4">
        <v>2.0471804313292999E-2</v>
      </c>
    </row>
    <row r="212" spans="1:2">
      <c r="A212" s="4">
        <v>8.2965931863727402E-7</v>
      </c>
      <c r="B212" s="4">
        <v>1.7556664421748001E-2</v>
      </c>
    </row>
    <row r="213" spans="1:2">
      <c r="A213" s="4">
        <v>8.3366733466933797E-7</v>
      </c>
      <c r="B213" s="4">
        <v>5.4799496440080801E-2</v>
      </c>
    </row>
    <row r="214" spans="1:2">
      <c r="A214" s="4">
        <v>8.3767535070140203E-7</v>
      </c>
      <c r="B214" s="4">
        <v>2.3107963047045699E-2</v>
      </c>
    </row>
    <row r="215" spans="1:2">
      <c r="A215" s="4">
        <v>8.4168336673346598E-7</v>
      </c>
      <c r="B215" s="4">
        <v>-1.51805544326079E-2</v>
      </c>
    </row>
    <row r="216" spans="1:2">
      <c r="A216" s="4">
        <v>8.4569138276553004E-7</v>
      </c>
      <c r="B216" s="4">
        <v>2.63050387417102E-2</v>
      </c>
    </row>
    <row r="217" spans="1:2">
      <c r="A217" s="4">
        <v>8.4969939879759495E-7</v>
      </c>
      <c r="B217" s="4">
        <v>7.1243063492818004E-2</v>
      </c>
    </row>
    <row r="218" spans="1:2">
      <c r="A218" s="4">
        <v>8.5370741482965901E-7</v>
      </c>
      <c r="B218" s="4">
        <v>7.2789394363127993E-2</v>
      </c>
    </row>
    <row r="219" spans="1:2">
      <c r="A219" s="4">
        <v>8.5771543086172296E-7</v>
      </c>
      <c r="B219" s="4">
        <v>1.2332127714514699E-2</v>
      </c>
    </row>
    <row r="220" spans="1:2">
      <c r="A220" s="4">
        <v>8.6172344689378702E-7</v>
      </c>
      <c r="B220" s="4">
        <v>7.39033872581326E-3</v>
      </c>
    </row>
    <row r="221" spans="1:2">
      <c r="A221" s="4">
        <v>8.6573146292585097E-7</v>
      </c>
      <c r="B221" s="4">
        <v>4.2361669078811497E-2</v>
      </c>
    </row>
    <row r="222" spans="1:2">
      <c r="A222" s="4">
        <v>8.6973947895791503E-7</v>
      </c>
      <c r="B222" s="4">
        <v>-2.12508667299568E-3</v>
      </c>
    </row>
    <row r="223" spans="1:2">
      <c r="A223" s="4">
        <v>8.7374749498997898E-7</v>
      </c>
      <c r="B223" s="4">
        <v>-1.6742254670161501E-2</v>
      </c>
    </row>
    <row r="224" spans="1:2">
      <c r="A224" s="4">
        <v>8.7775551102204399E-7</v>
      </c>
      <c r="B224" s="4">
        <v>3.1788056295603301E-2</v>
      </c>
    </row>
    <row r="225" spans="1:2">
      <c r="A225" s="4">
        <v>8.8176352705410805E-7</v>
      </c>
      <c r="B225" s="4">
        <v>6.8765140361528504E-2</v>
      </c>
    </row>
    <row r="226" spans="1:2">
      <c r="A226" s="4">
        <v>8.8577154308617201E-7</v>
      </c>
      <c r="B226" s="4">
        <v>6.3993793645875693E-2</v>
      </c>
    </row>
    <row r="227" spans="1:2">
      <c r="A227" s="4">
        <v>8.8977955911823596E-7</v>
      </c>
      <c r="B227" s="4">
        <v>3.8495794687552903E-2</v>
      </c>
    </row>
    <row r="228" spans="1:2">
      <c r="A228" s="4">
        <v>8.9378757515030002E-7</v>
      </c>
      <c r="B228" s="4">
        <v>3.4778267413548197E-2</v>
      </c>
    </row>
    <row r="229" spans="1:2">
      <c r="A229" s="4">
        <v>8.9779559118236397E-7</v>
      </c>
      <c r="B229" s="4">
        <v>1.1154500650826999E-2</v>
      </c>
    </row>
    <row r="230" spans="1:2">
      <c r="A230" s="4">
        <v>9.0180360721442803E-7</v>
      </c>
      <c r="B230" s="4">
        <v>5.9816063626820799E-2</v>
      </c>
    </row>
    <row r="231" spans="1:2">
      <c r="A231" s="4">
        <v>9.0581162324649198E-7</v>
      </c>
      <c r="B231" s="4">
        <v>3.226017552353E-3</v>
      </c>
    </row>
    <row r="232" spans="1:2">
      <c r="A232" s="4">
        <v>9.0981963927855699E-7</v>
      </c>
      <c r="B232" s="4">
        <v>-9.2946508166363295E-3</v>
      </c>
    </row>
    <row r="233" spans="1:2">
      <c r="A233" s="4">
        <v>9.1382765531062105E-7</v>
      </c>
      <c r="B233" s="4">
        <v>-5.1856843964192699E-4</v>
      </c>
    </row>
    <row r="234" spans="1:2">
      <c r="A234" s="4">
        <v>9.17835671342685E-7</v>
      </c>
      <c r="B234" s="4">
        <v>2.41376481536975E-2</v>
      </c>
    </row>
    <row r="235" spans="1:2">
      <c r="A235" s="4">
        <v>9.2184368737474896E-7</v>
      </c>
      <c r="B235" s="4">
        <v>-2.63668373181771E-2</v>
      </c>
    </row>
    <row r="236" spans="1:2">
      <c r="A236" s="4">
        <v>9.2585170340681302E-7</v>
      </c>
      <c r="B236" s="4">
        <v>-5.8967207686630597E-3</v>
      </c>
    </row>
    <row r="237" spans="1:2">
      <c r="A237" s="4">
        <v>9.2985971943887697E-7</v>
      </c>
      <c r="B237" s="4">
        <v>-1.5059286154962701E-2</v>
      </c>
    </row>
    <row r="238" spans="1:2">
      <c r="A238" s="4">
        <v>9.3386773547094103E-7</v>
      </c>
      <c r="B238" s="4">
        <v>9.3877204325692998E-4</v>
      </c>
    </row>
    <row r="239" spans="1:2">
      <c r="A239" s="4">
        <v>9.3787575150300604E-7</v>
      </c>
      <c r="B239" s="4">
        <v>-2.7446117960601602E-3</v>
      </c>
    </row>
    <row r="240" spans="1:2">
      <c r="A240" s="4">
        <v>9.4188376753506999E-7</v>
      </c>
      <c r="B240" s="4">
        <v>4.5848074040598402E-2</v>
      </c>
    </row>
    <row r="241" spans="1:2">
      <c r="A241" s="4">
        <v>9.4589178356713405E-7</v>
      </c>
      <c r="B241" s="4">
        <v>-3.53035261255444E-3</v>
      </c>
    </row>
    <row r="242" spans="1:2">
      <c r="A242" s="4">
        <v>9.49899799599198E-7</v>
      </c>
      <c r="B242" s="4">
        <v>7.0842002790413002E-3</v>
      </c>
    </row>
    <row r="243" spans="1:2">
      <c r="A243" s="4">
        <v>9.5390781563126206E-7</v>
      </c>
      <c r="B243" s="4">
        <v>-3.4420926571246402E-2</v>
      </c>
    </row>
    <row r="244" spans="1:2">
      <c r="A244" s="4">
        <v>9.5791583166332601E-7</v>
      </c>
      <c r="B244" s="4">
        <v>-1.5716316024653499E-2</v>
      </c>
    </row>
    <row r="245" spans="1:2">
      <c r="A245" s="4">
        <v>9.6192384769538997E-7</v>
      </c>
      <c r="B245" s="4">
        <v>-2.68693702555678E-2</v>
      </c>
    </row>
    <row r="246" spans="1:2">
      <c r="A246" s="4">
        <v>9.6593186372745392E-7</v>
      </c>
      <c r="B246" s="4">
        <v>3.3894129879836997E-2</v>
      </c>
    </row>
    <row r="247" spans="1:2">
      <c r="A247" s="4">
        <v>9.6993987975951809E-7</v>
      </c>
      <c r="B247" s="4">
        <v>2.2293523352240802E-2</v>
      </c>
    </row>
    <row r="248" spans="1:2">
      <c r="A248" s="4">
        <v>9.739478957915831E-7</v>
      </c>
      <c r="B248" s="4">
        <v>2.2344401209803502E-3</v>
      </c>
    </row>
    <row r="249" spans="1:2">
      <c r="A249" s="4">
        <v>9.7795591182364705E-7</v>
      </c>
      <c r="B249" s="4">
        <v>4.9418478630349497E-2</v>
      </c>
    </row>
    <row r="250" spans="1:2">
      <c r="A250" s="4">
        <v>9.81963927855711E-7</v>
      </c>
      <c r="B250" s="4">
        <v>2.3771284130052101E-2</v>
      </c>
    </row>
    <row r="251" spans="1:2">
      <c r="A251" s="4">
        <v>9.8597194388777496E-7</v>
      </c>
      <c r="B251" s="4">
        <v>-3.6110816100764803E-2</v>
      </c>
    </row>
    <row r="252" spans="1:2">
      <c r="A252" s="4">
        <v>9.8997995991983891E-7</v>
      </c>
      <c r="B252" s="4">
        <v>2.5999528256613499E-2</v>
      </c>
    </row>
    <row r="253" spans="1:2">
      <c r="A253" s="4">
        <v>9.9398797595190307E-7</v>
      </c>
      <c r="B253" s="4">
        <v>4.1220243984647603E-2</v>
      </c>
    </row>
    <row r="254" spans="1:2">
      <c r="A254" s="4">
        <v>9.9799599198396703E-7</v>
      </c>
      <c r="B254" s="4">
        <v>1.0080301396931699E-2</v>
      </c>
    </row>
    <row r="255" spans="1:2">
      <c r="A255" s="4">
        <v>1.0020040080160299E-6</v>
      </c>
      <c r="B255" s="4">
        <v>-3.0573796976067301E-4</v>
      </c>
    </row>
    <row r="256" spans="1:2">
      <c r="A256" s="4">
        <v>1.0060120240480901E-6</v>
      </c>
      <c r="B256" s="4">
        <v>5.5025800253770102E-2</v>
      </c>
    </row>
    <row r="257" spans="1:2">
      <c r="A257" s="4">
        <v>1.0100200400801599E-6</v>
      </c>
      <c r="B257" s="4">
        <v>-1.49937119069091E-2</v>
      </c>
    </row>
    <row r="258" spans="1:2">
      <c r="A258" s="4">
        <v>1.0140280561122201E-6</v>
      </c>
      <c r="B258" s="4">
        <v>3.6009922659641203E-2</v>
      </c>
    </row>
    <row r="259" spans="1:2">
      <c r="A259" s="4">
        <v>1.01803607214428E-6</v>
      </c>
      <c r="B259" s="4">
        <v>1.68921550408676E-2</v>
      </c>
    </row>
    <row r="260" spans="1:2">
      <c r="A260" s="4">
        <v>1.0220440881763499E-6</v>
      </c>
      <c r="B260" s="4">
        <v>-8.7092182750523703E-2</v>
      </c>
    </row>
    <row r="261" spans="1:2">
      <c r="A261" s="4">
        <v>1.02605210420841E-6</v>
      </c>
      <c r="B261" s="4">
        <v>-1.54555262256396E-2</v>
      </c>
    </row>
    <row r="262" spans="1:2">
      <c r="A262" s="4">
        <v>1.0300601202404799E-6</v>
      </c>
      <c r="B262" s="4">
        <v>-1.29818638562738E-2</v>
      </c>
    </row>
    <row r="263" spans="1:2">
      <c r="A263" s="4">
        <v>1.0340681362725401E-6</v>
      </c>
      <c r="B263" s="4">
        <v>-2.4510342277507799E-2</v>
      </c>
    </row>
    <row r="264" spans="1:2">
      <c r="A264" s="4">
        <v>1.0380761523046E-6</v>
      </c>
      <c r="B264" s="4">
        <v>6.3131248643885904E-2</v>
      </c>
    </row>
    <row r="265" spans="1:2">
      <c r="A265" s="4">
        <v>1.0420841683366701E-6</v>
      </c>
      <c r="B265" s="4">
        <v>-6.8910231836239594E-2</v>
      </c>
    </row>
    <row r="266" spans="1:2">
      <c r="A266" s="4">
        <v>1.04609218436873E-6</v>
      </c>
      <c r="B266" s="4">
        <v>6.8261766842347596E-2</v>
      </c>
    </row>
    <row r="267" spans="1:2">
      <c r="A267" s="4">
        <v>1.0501002004007999E-6</v>
      </c>
      <c r="B267" s="4">
        <v>1.0140463340778399E-2</v>
      </c>
    </row>
    <row r="268" spans="1:2">
      <c r="A268" s="4">
        <v>1.05410821643286E-6</v>
      </c>
      <c r="B268" s="4">
        <v>2.4915217719911099E-2</v>
      </c>
    </row>
    <row r="269" spans="1:2">
      <c r="A269" s="4">
        <v>1.05811623246492E-6</v>
      </c>
      <c r="B269" s="4">
        <v>-4.00287079986585E-2</v>
      </c>
    </row>
    <row r="270" spans="1:2">
      <c r="A270" s="4">
        <v>1.0621242484969901E-6</v>
      </c>
      <c r="B270" s="4">
        <v>3.4039348283653598E-2</v>
      </c>
    </row>
    <row r="271" spans="1:2">
      <c r="A271" s="4">
        <v>1.06613226452905E-6</v>
      </c>
      <c r="B271" s="4">
        <v>-5.0476741997598502E-2</v>
      </c>
    </row>
    <row r="272" spans="1:2">
      <c r="A272" s="4">
        <v>1.0701402805611201E-6</v>
      </c>
      <c r="B272" s="4">
        <v>-9.54435620739362E-3</v>
      </c>
    </row>
    <row r="273" spans="1:2">
      <c r="A273" s="4">
        <v>1.07414829659318E-6</v>
      </c>
      <c r="B273" s="4">
        <v>6.0629357709365603E-2</v>
      </c>
    </row>
    <row r="274" spans="1:2">
      <c r="A274" s="4">
        <v>1.0781563126252501E-6</v>
      </c>
      <c r="B274" s="4">
        <v>9.09114877294652E-4</v>
      </c>
    </row>
    <row r="275" spans="1:2">
      <c r="A275" s="4">
        <v>1.08216432865731E-6</v>
      </c>
      <c r="B275" s="4">
        <v>-1.54872812148368E-2</v>
      </c>
    </row>
    <row r="276" spans="1:2">
      <c r="A276" s="4">
        <v>1.08617234468937E-6</v>
      </c>
      <c r="B276" s="4">
        <v>-2.2170621577995198E-2</v>
      </c>
    </row>
    <row r="277" spans="1:2">
      <c r="A277" s="4">
        <v>1.0901803607214401E-6</v>
      </c>
      <c r="B277" s="4">
        <v>8.2956989039460003E-3</v>
      </c>
    </row>
    <row r="278" spans="1:2">
      <c r="A278" s="4">
        <v>1.0941883767535E-6</v>
      </c>
      <c r="B278" s="4">
        <v>-2.4716036911259301E-2</v>
      </c>
    </row>
    <row r="279" spans="1:2">
      <c r="A279" s="4">
        <v>1.0981963927855701E-6</v>
      </c>
      <c r="B279" s="4">
        <v>1.7906849724208099E-2</v>
      </c>
    </row>
    <row r="280" spans="1:2">
      <c r="A280" s="4">
        <v>1.10220440881763E-6</v>
      </c>
      <c r="B280" s="4">
        <v>-2.7473051781791002E-3</v>
      </c>
    </row>
    <row r="281" spans="1:2">
      <c r="A281" s="4">
        <v>1.1062124248496899E-6</v>
      </c>
      <c r="B281" s="4">
        <v>-2.19618424653058E-2</v>
      </c>
    </row>
    <row r="282" spans="1:2">
      <c r="A282" s="4">
        <v>1.11022044088176E-6</v>
      </c>
      <c r="B282" s="4">
        <v>-1.4854938338830399E-2</v>
      </c>
    </row>
    <row r="283" spans="1:2">
      <c r="A283" s="4">
        <v>1.11422845691382E-6</v>
      </c>
      <c r="B283" s="4">
        <v>-4.7595484287019001E-3</v>
      </c>
    </row>
    <row r="284" spans="1:2">
      <c r="A284" s="4">
        <v>1.1182364729458901E-6</v>
      </c>
      <c r="B284" s="4">
        <v>-4.2634141903802004E-3</v>
      </c>
    </row>
    <row r="285" spans="1:2">
      <c r="A285" s="4">
        <v>1.12224448897795E-6</v>
      </c>
      <c r="B285" s="4">
        <v>2.8545253892246599E-2</v>
      </c>
    </row>
    <row r="286" spans="1:2">
      <c r="A286" s="4">
        <v>1.1262525050100201E-6</v>
      </c>
      <c r="B286" s="4">
        <v>1.8966964689952199E-2</v>
      </c>
    </row>
    <row r="287" spans="1:2">
      <c r="A287" s="4">
        <v>1.13026052104208E-6</v>
      </c>
      <c r="B287" s="4">
        <v>3.6947586553852398E-3</v>
      </c>
    </row>
    <row r="288" spans="1:2">
      <c r="A288" s="4">
        <v>1.1342685370741399E-6</v>
      </c>
      <c r="B288" s="4">
        <v>-2.79053855545256E-2</v>
      </c>
    </row>
    <row r="289" spans="1:2">
      <c r="A289" s="4">
        <v>1.13827655310621E-6</v>
      </c>
      <c r="B289" s="4">
        <v>-1.83985825414224E-2</v>
      </c>
    </row>
    <row r="290" spans="1:2">
      <c r="A290" s="4">
        <v>1.14228456913827E-6</v>
      </c>
      <c r="B290" s="4">
        <v>3.4792588340026298E-2</v>
      </c>
    </row>
    <row r="291" spans="1:2">
      <c r="A291" s="4">
        <v>1.1462925851703401E-6</v>
      </c>
      <c r="B291" s="4">
        <v>-3.9387003652785399E-3</v>
      </c>
    </row>
    <row r="292" spans="1:2">
      <c r="A292" s="4">
        <v>1.1503006012024E-6</v>
      </c>
      <c r="B292" s="4">
        <v>-7.7580321382406704E-3</v>
      </c>
    </row>
    <row r="293" spans="1:2">
      <c r="A293" s="4">
        <v>1.1543086172344599E-6</v>
      </c>
      <c r="B293" s="4">
        <v>8.6313152966122995E-3</v>
      </c>
    </row>
    <row r="294" spans="1:2">
      <c r="A294" s="4">
        <v>1.15831663326653E-6</v>
      </c>
      <c r="B294" s="4">
        <v>4.4418008783072803E-2</v>
      </c>
    </row>
    <row r="295" spans="1:2">
      <c r="A295" s="4">
        <v>1.1623246492985899E-6</v>
      </c>
      <c r="B295" s="4">
        <v>2.3400441778218001E-3</v>
      </c>
    </row>
    <row r="296" spans="1:2">
      <c r="A296" s="4">
        <v>1.16633266533066E-6</v>
      </c>
      <c r="B296" s="4">
        <v>-1.8966959111917099E-2</v>
      </c>
    </row>
    <row r="297" spans="1:2">
      <c r="A297" s="4">
        <v>1.17034068136272E-6</v>
      </c>
      <c r="B297" s="4">
        <v>6.9601754867301802E-2</v>
      </c>
    </row>
    <row r="298" spans="1:2">
      <c r="A298" s="4">
        <v>1.1743486973947801E-6</v>
      </c>
      <c r="B298" s="4">
        <v>-9.4510889638223794E-3</v>
      </c>
    </row>
    <row r="299" spans="1:2">
      <c r="A299" s="4">
        <v>1.17835671342685E-6</v>
      </c>
      <c r="B299" s="4">
        <v>2.7891483741358E-3</v>
      </c>
    </row>
    <row r="300" spans="1:2">
      <c r="A300" s="4">
        <v>1.1823647294589099E-6</v>
      </c>
      <c r="B300" s="4">
        <v>-1.23417862893572E-2</v>
      </c>
    </row>
    <row r="301" spans="1:2">
      <c r="A301" s="4">
        <v>1.18637274549098E-6</v>
      </c>
      <c r="B301" s="4">
        <v>-1.6261143774522101E-2</v>
      </c>
    </row>
    <row r="302" spans="1:2">
      <c r="A302" s="4">
        <v>1.1903807615230399E-6</v>
      </c>
      <c r="B302" s="4">
        <v>2.4562033569621201E-2</v>
      </c>
    </row>
    <row r="303" spans="1:2">
      <c r="A303" s="4">
        <v>1.19438877755511E-6</v>
      </c>
      <c r="B303" s="4">
        <v>1.62349455351402E-2</v>
      </c>
    </row>
    <row r="304" spans="1:2">
      <c r="A304" s="4">
        <v>1.19839679358717E-6</v>
      </c>
      <c r="B304" s="4">
        <v>-2.76193606305579E-2</v>
      </c>
    </row>
    <row r="305" spans="1:2">
      <c r="A305" s="4">
        <v>1.2024048096192301E-6</v>
      </c>
      <c r="B305" s="4">
        <v>3.9737514043751497E-2</v>
      </c>
    </row>
    <row r="306" spans="1:2">
      <c r="A306" s="4">
        <v>1.2064128256513E-6</v>
      </c>
      <c r="B306" s="4">
        <v>-3.1789192547949799E-3</v>
      </c>
    </row>
    <row r="307" spans="1:2">
      <c r="A307" s="4">
        <v>1.2104208416833599E-6</v>
      </c>
      <c r="B307" s="4">
        <v>-5.9622796920244603E-3</v>
      </c>
    </row>
    <row r="308" spans="1:2">
      <c r="A308" s="4">
        <v>1.21442885771543E-6</v>
      </c>
      <c r="B308" s="4">
        <v>1.1763903461901801E-2</v>
      </c>
    </row>
    <row r="309" spans="1:2">
      <c r="A309" s="4">
        <v>1.2184368737474899E-6</v>
      </c>
      <c r="B309" s="4">
        <v>-3.2242440380063103E-2</v>
      </c>
    </row>
    <row r="310" spans="1:2">
      <c r="A310" s="4">
        <v>1.2224448897795501E-6</v>
      </c>
      <c r="B310" s="4">
        <v>2.8025935319826899E-2</v>
      </c>
    </row>
    <row r="311" spans="1:2">
      <c r="A311" s="4">
        <v>1.22645290581162E-6</v>
      </c>
      <c r="B311" s="4">
        <v>-1.7828539154872598E-2</v>
      </c>
    </row>
    <row r="312" spans="1:2">
      <c r="A312" s="4">
        <v>1.2304609218436801E-6</v>
      </c>
      <c r="B312" s="4">
        <v>-1.6805010806245701E-2</v>
      </c>
    </row>
    <row r="313" spans="1:2">
      <c r="A313" s="4">
        <v>1.23446893787575E-6</v>
      </c>
      <c r="B313" s="4">
        <v>1.2987597045074E-2</v>
      </c>
    </row>
    <row r="314" spans="1:2">
      <c r="A314" s="4">
        <v>1.2384769539078099E-6</v>
      </c>
      <c r="B314" s="4">
        <v>-2.16541761915835E-2</v>
      </c>
    </row>
    <row r="315" spans="1:2">
      <c r="A315" s="4">
        <v>1.2424849699398701E-6</v>
      </c>
      <c r="B315" s="4">
        <v>9.8504172334479903E-3</v>
      </c>
    </row>
    <row r="316" spans="1:2">
      <c r="A316" s="4">
        <v>1.2464929859719399E-6</v>
      </c>
      <c r="B316" s="4">
        <v>4.3738058951604597E-2</v>
      </c>
    </row>
    <row r="317" spans="1:2">
      <c r="A317" s="4">
        <v>1.2505010020040001E-6</v>
      </c>
      <c r="B317" s="4">
        <v>-1.1727268568714901E-2</v>
      </c>
    </row>
    <row r="318" spans="1:2">
      <c r="A318" s="4">
        <v>1.25450901803607E-6</v>
      </c>
      <c r="B318" s="4">
        <v>-3.4755165933757402E-2</v>
      </c>
    </row>
    <row r="319" spans="1:2">
      <c r="A319" s="4">
        <v>1.2585170340681301E-6</v>
      </c>
      <c r="B319" s="4">
        <v>4.1278960885942802E-2</v>
      </c>
    </row>
    <row r="320" spans="1:2">
      <c r="A320" s="4">
        <v>1.2625250501002E-6</v>
      </c>
      <c r="B320" s="4">
        <v>-3.4848163333538497E-2</v>
      </c>
    </row>
    <row r="321" spans="1:2">
      <c r="A321" s="4">
        <v>1.2665330661322599E-6</v>
      </c>
      <c r="B321" s="4">
        <v>-2.6696548590879401E-2</v>
      </c>
    </row>
    <row r="322" spans="1:2">
      <c r="A322" s="4">
        <v>1.2705410821643201E-6</v>
      </c>
      <c r="B322" s="4">
        <v>1.39773174621457E-2</v>
      </c>
    </row>
    <row r="323" spans="1:2">
      <c r="A323" s="4">
        <v>1.2745490981963899E-6</v>
      </c>
      <c r="B323" s="4">
        <v>-2.1078893574091099E-2</v>
      </c>
    </row>
    <row r="324" spans="1:2">
      <c r="A324" s="4">
        <v>1.2785571142284501E-6</v>
      </c>
      <c r="B324" s="4">
        <v>-2.6554639689702099E-2</v>
      </c>
    </row>
    <row r="325" spans="1:2">
      <c r="A325" s="4">
        <v>1.28256513026052E-6</v>
      </c>
      <c r="B325" s="4">
        <v>6.4225811744091199E-2</v>
      </c>
    </row>
    <row r="326" spans="1:2">
      <c r="A326" s="4">
        <v>1.2865731462925801E-6</v>
      </c>
      <c r="B326" s="4">
        <v>-0.114910046249374</v>
      </c>
    </row>
    <row r="327" spans="1:2">
      <c r="A327" s="4">
        <v>1.29058116232464E-6</v>
      </c>
      <c r="B327" s="4">
        <v>-1.57516064586837E-2</v>
      </c>
    </row>
    <row r="328" spans="1:2">
      <c r="A328" s="4">
        <v>1.2945891783567099E-6</v>
      </c>
      <c r="B328" s="4">
        <v>2.95182156417611E-2</v>
      </c>
    </row>
    <row r="329" spans="1:2">
      <c r="A329" s="4">
        <v>1.2985971943887701E-6</v>
      </c>
      <c r="B329" s="4">
        <v>-3.2316526990404E-2</v>
      </c>
    </row>
    <row r="330" spans="1:2">
      <c r="A330" s="4">
        <v>1.3026052104208399E-6</v>
      </c>
      <c r="B330" s="4">
        <v>-1.25095599902577E-2</v>
      </c>
    </row>
    <row r="331" spans="1:2">
      <c r="A331" s="4">
        <v>1.3066132264529001E-6</v>
      </c>
      <c r="B331" s="4">
        <v>-1.5883870929319199E-2</v>
      </c>
    </row>
    <row r="332" spans="1:2">
      <c r="A332" s="4">
        <v>1.31062124248496E-6</v>
      </c>
      <c r="B332" s="4">
        <v>-4.2103701651408303E-2</v>
      </c>
    </row>
    <row r="333" spans="1:2">
      <c r="A333" s="4">
        <v>1.3146292585170301E-6</v>
      </c>
      <c r="B333" s="4">
        <v>-1.6946458217972998E-2</v>
      </c>
    </row>
    <row r="334" spans="1:2">
      <c r="A334" s="4">
        <v>1.31863727454909E-6</v>
      </c>
      <c r="B334" s="4">
        <v>-7.6880852756176302E-3</v>
      </c>
    </row>
    <row r="335" spans="1:2">
      <c r="A335" s="4">
        <v>1.3226452905811599E-6</v>
      </c>
      <c r="B335" s="4">
        <v>-4.6237920413938302E-2</v>
      </c>
    </row>
    <row r="336" spans="1:2">
      <c r="A336" s="4">
        <v>1.32665330661322E-6</v>
      </c>
      <c r="B336" s="4">
        <v>-3.64270258775913E-2</v>
      </c>
    </row>
    <row r="337" spans="1:2">
      <c r="A337" s="4">
        <v>1.3306613226452899E-6</v>
      </c>
      <c r="B337" s="4">
        <v>2.0782823081080301E-2</v>
      </c>
    </row>
    <row r="338" spans="1:2">
      <c r="A338" s="4">
        <v>1.3346693386773501E-6</v>
      </c>
      <c r="B338" s="4">
        <v>1.37040640403178E-2</v>
      </c>
    </row>
    <row r="339" spans="1:2">
      <c r="A339" s="4">
        <v>1.33867735470941E-6</v>
      </c>
      <c r="B339" s="4">
        <v>-3.9951645805545499E-2</v>
      </c>
    </row>
    <row r="340" spans="1:2">
      <c r="A340" s="4">
        <v>1.3426853707414801E-6</v>
      </c>
      <c r="B340" s="4">
        <v>3.75462843661899E-3</v>
      </c>
    </row>
    <row r="341" spans="1:2">
      <c r="A341" s="4">
        <v>1.34669338677354E-6</v>
      </c>
      <c r="B341" s="4">
        <v>3.6810459680611397E-2</v>
      </c>
    </row>
    <row r="342" spans="1:2">
      <c r="A342" s="4">
        <v>1.3507014028056099E-6</v>
      </c>
      <c r="B342" s="4">
        <v>2.6862298731841299E-2</v>
      </c>
    </row>
    <row r="343" spans="1:2">
      <c r="A343" s="4">
        <v>1.35470941883767E-6</v>
      </c>
      <c r="B343" s="4">
        <v>3.4001808949894702E-3</v>
      </c>
    </row>
    <row r="344" spans="1:2">
      <c r="A344" s="4">
        <v>1.35871743486973E-6</v>
      </c>
      <c r="B344" s="4">
        <v>-3.2690193487502302E-2</v>
      </c>
    </row>
    <row r="345" spans="1:2">
      <c r="A345" s="4">
        <v>1.3627254509018001E-6</v>
      </c>
      <c r="B345" s="4">
        <v>2.8435589848354901E-2</v>
      </c>
    </row>
    <row r="346" spans="1:2">
      <c r="A346" s="4">
        <v>1.36673346693386E-6</v>
      </c>
      <c r="B346" s="4">
        <v>6.3839978542965603E-3</v>
      </c>
    </row>
    <row r="347" spans="1:2">
      <c r="A347" s="4">
        <v>1.3707414829659301E-6</v>
      </c>
      <c r="B347" s="4">
        <v>7.4985068595872801E-3</v>
      </c>
    </row>
    <row r="348" spans="1:2">
      <c r="A348" s="4">
        <v>1.37474949899799E-6</v>
      </c>
      <c r="B348" s="4">
        <v>-1.8067144900357102E-2</v>
      </c>
    </row>
    <row r="349" spans="1:2">
      <c r="A349" s="4">
        <v>1.3787575150300599E-6</v>
      </c>
      <c r="B349" s="4">
        <v>1.32483645918277E-2</v>
      </c>
    </row>
    <row r="350" spans="1:2">
      <c r="A350" s="4">
        <v>1.38276553106212E-6</v>
      </c>
      <c r="B350" s="4">
        <v>-9.1236924595585606E-5</v>
      </c>
    </row>
    <row r="351" spans="1:2">
      <c r="A351" s="4">
        <v>1.38677354709418E-6</v>
      </c>
      <c r="B351" s="4">
        <v>2.6772644277540499E-2</v>
      </c>
    </row>
    <row r="352" spans="1:2">
      <c r="A352" s="4">
        <v>1.3907815631262501E-6</v>
      </c>
      <c r="B352" s="4">
        <v>3.90232976287124E-2</v>
      </c>
    </row>
    <row r="353" spans="1:2">
      <c r="A353" s="4">
        <v>1.39478957915831E-6</v>
      </c>
      <c r="B353" s="4">
        <v>-4.0453654476482998E-2</v>
      </c>
    </row>
    <row r="354" spans="1:2">
      <c r="A354" s="4">
        <v>1.3987975951903801E-6</v>
      </c>
      <c r="B354" s="4">
        <v>-2.44552369829985E-2</v>
      </c>
    </row>
    <row r="355" spans="1:2">
      <c r="A355" s="4">
        <v>1.40280561122244E-6</v>
      </c>
      <c r="B355" s="4">
        <v>-1.7509070079839401E-2</v>
      </c>
    </row>
    <row r="356" spans="1:2">
      <c r="A356" s="4">
        <v>1.4068136272545E-6</v>
      </c>
      <c r="B356" s="4">
        <v>-5.20097737825823E-2</v>
      </c>
    </row>
    <row r="357" spans="1:2">
      <c r="A357" s="4">
        <v>1.41082164328657E-6</v>
      </c>
      <c r="B357" s="4">
        <v>2.7952587318862399E-2</v>
      </c>
    </row>
    <row r="358" spans="1:2">
      <c r="A358" s="4">
        <v>1.41482965931863E-6</v>
      </c>
      <c r="B358" s="4">
        <v>-2.6218611239816499E-2</v>
      </c>
    </row>
    <row r="359" spans="1:2">
      <c r="A359" s="4">
        <v>1.4188376753507001E-6</v>
      </c>
      <c r="B359" s="4">
        <v>-2.7324069174209702E-2</v>
      </c>
    </row>
    <row r="360" spans="1:2">
      <c r="A360" s="4">
        <v>1.42284569138276E-6</v>
      </c>
      <c r="B360" s="4">
        <v>4.9769887180801997E-2</v>
      </c>
    </row>
    <row r="361" spans="1:2">
      <c r="A361" s="4">
        <v>1.4268537074148199E-6</v>
      </c>
      <c r="B361" s="4">
        <v>3.3825591757119099E-2</v>
      </c>
    </row>
    <row r="362" spans="1:2">
      <c r="A362" s="4">
        <v>1.43086172344689E-6</v>
      </c>
      <c r="B362" s="4">
        <v>1.18242681339654E-2</v>
      </c>
    </row>
    <row r="363" spans="1:2">
      <c r="A363" s="4">
        <v>1.43486973947895E-6</v>
      </c>
      <c r="B363" s="4">
        <v>-2.4701464211220801E-2</v>
      </c>
    </row>
    <row r="364" spans="1:2">
      <c r="A364" s="4">
        <v>1.43887775551102E-6</v>
      </c>
      <c r="B364" s="4">
        <v>3.2558257888712701E-2</v>
      </c>
    </row>
    <row r="365" spans="1:2">
      <c r="A365" s="4">
        <v>1.44288577154308E-6</v>
      </c>
      <c r="B365" s="4">
        <v>7.28436187314102E-3</v>
      </c>
    </row>
    <row r="366" spans="1:2">
      <c r="A366" s="4">
        <v>1.4468937875751501E-6</v>
      </c>
      <c r="B366" s="4">
        <v>8.4574286746029303E-3</v>
      </c>
    </row>
    <row r="367" spans="1:2">
      <c r="A367" s="4">
        <v>1.45090180360721E-6</v>
      </c>
      <c r="B367" s="4">
        <v>2.85289943574062E-2</v>
      </c>
    </row>
    <row r="368" spans="1:2">
      <c r="A368" s="4">
        <v>1.4549098196392699E-6</v>
      </c>
      <c r="B368" s="4">
        <v>7.7814441258917096E-3</v>
      </c>
    </row>
    <row r="369" spans="1:2">
      <c r="A369" s="4">
        <v>1.45891783567134E-6</v>
      </c>
      <c r="B369" s="4">
        <v>5.2636822545078395E-4</v>
      </c>
    </row>
    <row r="370" spans="1:2">
      <c r="A370" s="4">
        <v>1.4629258517034E-6</v>
      </c>
      <c r="B370" s="4">
        <v>2.8618242488842101E-2</v>
      </c>
    </row>
    <row r="371" spans="1:2">
      <c r="A371" s="4">
        <v>1.46693386773547E-6</v>
      </c>
      <c r="B371" s="4">
        <v>-3.1866758392795499E-2</v>
      </c>
    </row>
    <row r="372" spans="1:2">
      <c r="A372" s="4">
        <v>1.47094188376753E-6</v>
      </c>
      <c r="B372" s="4">
        <v>-3.0193568443174799E-2</v>
      </c>
    </row>
    <row r="373" spans="1:2">
      <c r="A373" s="4">
        <v>1.4749498997995899E-6</v>
      </c>
      <c r="B373" s="4">
        <v>1.32547215602306E-2</v>
      </c>
    </row>
    <row r="374" spans="1:2">
      <c r="A374" s="4">
        <v>1.47895791583166E-6</v>
      </c>
      <c r="B374" s="4">
        <v>-5.1097840158158998E-3</v>
      </c>
    </row>
    <row r="375" spans="1:2">
      <c r="A375" s="4">
        <v>1.4829659318637199E-6</v>
      </c>
      <c r="B375" s="4">
        <v>4.9095699421132701E-3</v>
      </c>
    </row>
    <row r="376" spans="1:2">
      <c r="A376" s="4">
        <v>1.48697394789579E-6</v>
      </c>
      <c r="B376" s="4">
        <v>3.0590155468730899E-2</v>
      </c>
    </row>
    <row r="377" spans="1:2">
      <c r="A377" s="4">
        <v>1.49098196392785E-6</v>
      </c>
      <c r="B377" s="4">
        <v>-5.7476466702880903E-2</v>
      </c>
    </row>
    <row r="378" spans="1:2">
      <c r="A378" s="4">
        <v>1.4949899799599101E-6</v>
      </c>
      <c r="B378" s="4">
        <v>6.9935710700567894E-2</v>
      </c>
    </row>
    <row r="379" spans="1:2">
      <c r="A379" s="4">
        <v>1.49899799599198E-6</v>
      </c>
      <c r="B379" s="4">
        <v>-3.3555712747915897E-2</v>
      </c>
    </row>
    <row r="380" spans="1:2">
      <c r="A380" s="4">
        <v>1.5030060120240399E-6</v>
      </c>
      <c r="B380" s="4">
        <v>-1.8345053024624299E-2</v>
      </c>
    </row>
    <row r="381" spans="1:2">
      <c r="A381" s="4">
        <v>1.50701402805611E-6</v>
      </c>
      <c r="B381" s="4">
        <v>4.99275076082175E-3</v>
      </c>
    </row>
    <row r="382" spans="1:2">
      <c r="A382" s="4">
        <v>1.5110220440881699E-6</v>
      </c>
      <c r="B382" s="4">
        <v>1.21689907463926E-2</v>
      </c>
    </row>
    <row r="383" spans="1:2">
      <c r="A383" s="4">
        <v>1.51503006012024E-6</v>
      </c>
      <c r="B383" s="4">
        <v>-3.28528178759286E-2</v>
      </c>
    </row>
    <row r="384" spans="1:2">
      <c r="A384" s="4">
        <v>1.5190380761522999E-6</v>
      </c>
      <c r="B384" s="4">
        <v>1.6689647146660502E-2</v>
      </c>
    </row>
    <row r="385" spans="1:2">
      <c r="A385" s="4">
        <v>1.5230460921843601E-6</v>
      </c>
      <c r="B385" s="4">
        <v>1.6490303535579901E-2</v>
      </c>
    </row>
    <row r="386" spans="1:2">
      <c r="A386" s="4">
        <v>1.52705410821643E-6</v>
      </c>
      <c r="B386" s="4">
        <v>3.7811756738236703E-2</v>
      </c>
    </row>
    <row r="387" spans="1:2">
      <c r="A387" s="4">
        <v>1.5310621242484899E-6</v>
      </c>
      <c r="B387" s="4">
        <v>5.5878883732336498E-3</v>
      </c>
    </row>
    <row r="388" spans="1:2">
      <c r="A388" s="4">
        <v>1.53507014028056E-6</v>
      </c>
      <c r="B388" s="4">
        <v>-8.46621499298446E-3</v>
      </c>
    </row>
    <row r="389" spans="1:2">
      <c r="A389" s="4">
        <v>1.5390781563126199E-6</v>
      </c>
      <c r="B389" s="4">
        <v>-1.71846964713421E-2</v>
      </c>
    </row>
    <row r="390" spans="1:2">
      <c r="A390" s="4">
        <v>1.5430861723446801E-6</v>
      </c>
      <c r="B390" s="4">
        <v>-1.7418423488127499E-2</v>
      </c>
    </row>
    <row r="391" spans="1:2">
      <c r="A391" s="4">
        <v>1.5470941883767499E-6</v>
      </c>
      <c r="B391" s="4">
        <v>-2.75187848138881E-2</v>
      </c>
    </row>
    <row r="392" spans="1:2">
      <c r="A392" s="4">
        <v>1.5511022044088101E-6</v>
      </c>
      <c r="B392" s="4">
        <v>-9.6448371336389403E-4</v>
      </c>
    </row>
    <row r="393" spans="1:2">
      <c r="A393" s="4">
        <v>1.55511022044088E-6</v>
      </c>
      <c r="B393" s="4">
        <v>3.9573705234361101E-2</v>
      </c>
    </row>
    <row r="394" spans="1:2">
      <c r="A394" s="4">
        <v>1.5591182364729399E-6</v>
      </c>
      <c r="B394" s="4">
        <v>-5.5743307519439303E-2</v>
      </c>
    </row>
    <row r="395" spans="1:2">
      <c r="A395" s="4">
        <v>1.563126252505E-6</v>
      </c>
      <c r="B395" s="4">
        <v>5.0409439946106201E-2</v>
      </c>
    </row>
    <row r="396" spans="1:2">
      <c r="A396" s="4">
        <v>1.5671342685370699E-6</v>
      </c>
      <c r="B396" s="4">
        <v>-4.2286208612656697E-3</v>
      </c>
    </row>
    <row r="397" spans="1:2">
      <c r="A397" s="4">
        <v>1.5711422845691301E-6</v>
      </c>
      <c r="B397" s="4">
        <v>-5.0088502541053299E-2</v>
      </c>
    </row>
    <row r="398" spans="1:2">
      <c r="A398" s="4">
        <v>1.5751503006011999E-6</v>
      </c>
      <c r="B398" s="4">
        <v>5.6444813936988698E-2</v>
      </c>
    </row>
    <row r="399" spans="1:2">
      <c r="A399" s="4">
        <v>1.5791583166332601E-6</v>
      </c>
      <c r="B399" s="4">
        <v>-1.9860534512229001E-2</v>
      </c>
    </row>
    <row r="400" spans="1:2">
      <c r="A400" s="4">
        <v>1.58316633266533E-6</v>
      </c>
      <c r="B400" s="4">
        <v>-2.2651024707957001E-2</v>
      </c>
    </row>
    <row r="401" spans="1:2">
      <c r="A401" s="4">
        <v>1.5871743486973899E-6</v>
      </c>
      <c r="B401" s="4">
        <v>-5.2531982327150999E-2</v>
      </c>
    </row>
    <row r="402" spans="1:2">
      <c r="A402" s="4">
        <v>1.59118236472945E-6</v>
      </c>
      <c r="B402" s="4">
        <v>2.78516596300485E-2</v>
      </c>
    </row>
    <row r="403" spans="1:2">
      <c r="A403" s="4">
        <v>1.5951903807615199E-6</v>
      </c>
      <c r="B403" s="4">
        <v>3.9008143024066001E-2</v>
      </c>
    </row>
    <row r="404" spans="1:2">
      <c r="A404" s="4">
        <v>1.5991983967935801E-6</v>
      </c>
      <c r="B404" s="4">
        <v>2.2311559259631599E-2</v>
      </c>
    </row>
    <row r="405" spans="1:2">
      <c r="A405" s="4">
        <v>1.6032064128256499E-6</v>
      </c>
      <c r="B405" s="4">
        <v>5.1733636277389097E-3</v>
      </c>
    </row>
    <row r="406" spans="1:2">
      <c r="A406" s="4">
        <v>1.6072144288577101E-6</v>
      </c>
      <c r="B406" s="4">
        <v>3.0531836025362E-2</v>
      </c>
    </row>
    <row r="407" spans="1:2">
      <c r="A407" s="4">
        <v>1.61122244488977E-6</v>
      </c>
      <c r="B407" s="4">
        <v>2.13638673360548E-4</v>
      </c>
    </row>
    <row r="408" spans="1:2">
      <c r="A408" s="4">
        <v>1.6152304609218399E-6</v>
      </c>
      <c r="B408" s="4">
        <v>3.45536829956151E-2</v>
      </c>
    </row>
    <row r="409" spans="1:2">
      <c r="A409" s="4">
        <v>1.6192384769539E-6</v>
      </c>
      <c r="B409" s="4">
        <v>-4.8783501925921697E-3</v>
      </c>
    </row>
    <row r="410" spans="1:2">
      <c r="A410" s="4">
        <v>1.6232464929859699E-6</v>
      </c>
      <c r="B410" s="4">
        <v>2.5740216734321801E-2</v>
      </c>
    </row>
    <row r="411" spans="1:2">
      <c r="A411" s="4">
        <v>1.6272545090180301E-6</v>
      </c>
      <c r="B411" s="4">
        <v>-3.0147601201272901E-2</v>
      </c>
    </row>
    <row r="412" spans="1:2">
      <c r="A412" s="4">
        <v>1.6312625250500999E-6</v>
      </c>
      <c r="B412" s="4">
        <v>-2.1154963830730102E-2</v>
      </c>
    </row>
    <row r="413" spans="1:2">
      <c r="A413" s="4">
        <v>1.6352705410821601E-6</v>
      </c>
      <c r="B413" s="4">
        <v>2.9669273003158199E-2</v>
      </c>
    </row>
    <row r="414" spans="1:2">
      <c r="A414" s="4">
        <v>1.63927855711422E-6</v>
      </c>
      <c r="B414" s="4">
        <v>-8.0526053370807996E-2</v>
      </c>
    </row>
    <row r="415" spans="1:2">
      <c r="A415" s="4">
        <v>1.6432865731462899E-6</v>
      </c>
      <c r="B415" s="4">
        <v>3.3082617231710999E-2</v>
      </c>
    </row>
    <row r="416" spans="1:2">
      <c r="A416" s="4">
        <v>1.64729458917835E-6</v>
      </c>
      <c r="B416" s="4">
        <v>-9.3927348968179201E-3</v>
      </c>
    </row>
    <row r="417" spans="1:2">
      <c r="A417" s="4">
        <v>1.6513026052104199E-6</v>
      </c>
      <c r="B417" s="4">
        <v>-1.8376575294228498E-2</v>
      </c>
    </row>
    <row r="418" spans="1:2">
      <c r="A418" s="4">
        <v>1.6553106212424801E-6</v>
      </c>
      <c r="B418" s="4">
        <v>-1.8500484490810699E-2</v>
      </c>
    </row>
    <row r="419" spans="1:2">
      <c r="A419" s="4">
        <v>1.65931863727454E-6</v>
      </c>
      <c r="B419" s="4">
        <v>6.7022193579898397E-3</v>
      </c>
    </row>
    <row r="420" spans="1:2">
      <c r="A420" s="4">
        <v>1.6633266533066101E-6</v>
      </c>
      <c r="B420" s="4">
        <v>3.1069408899549501E-2</v>
      </c>
    </row>
    <row r="421" spans="1:2">
      <c r="A421" s="4">
        <v>1.66733466933867E-6</v>
      </c>
      <c r="B421" s="4">
        <v>5.1045716454655603E-2</v>
      </c>
    </row>
    <row r="422" spans="1:2">
      <c r="A422" s="4">
        <v>1.6713426853707399E-6</v>
      </c>
      <c r="B422" s="4">
        <v>-3.0618335385977E-2</v>
      </c>
    </row>
    <row r="423" spans="1:2">
      <c r="A423" s="4">
        <v>1.6753507014028E-6</v>
      </c>
      <c r="B423" s="4">
        <v>-3.54447985855103E-2</v>
      </c>
    </row>
    <row r="424" spans="1:2">
      <c r="A424" s="4">
        <v>1.67935871743486E-6</v>
      </c>
      <c r="B424" s="4">
        <v>2.5836787526191E-2</v>
      </c>
    </row>
    <row r="425" spans="1:2">
      <c r="A425" s="4">
        <v>1.6833667334669301E-6</v>
      </c>
      <c r="B425" s="4">
        <v>9.9381201176043307E-3</v>
      </c>
    </row>
    <row r="426" spans="1:2">
      <c r="A426" s="4">
        <v>1.68737474949899E-6</v>
      </c>
      <c r="B426" s="4">
        <v>-5.8389565979928204E-3</v>
      </c>
    </row>
    <row r="427" spans="1:2">
      <c r="A427" s="4">
        <v>1.6913827655310601E-6</v>
      </c>
      <c r="B427" s="4">
        <v>6.4226725483369999E-3</v>
      </c>
    </row>
    <row r="428" spans="1:2">
      <c r="A428" s="4">
        <v>1.69539078156312E-6</v>
      </c>
      <c r="B428" s="4">
        <v>1.0485579808499E-2</v>
      </c>
    </row>
    <row r="429" spans="1:2">
      <c r="A429" s="4">
        <v>1.6993987975951899E-6</v>
      </c>
      <c r="B429" s="4">
        <v>-6.7994325064088196E-3</v>
      </c>
    </row>
    <row r="430" spans="1:2">
      <c r="A430" s="4">
        <v>1.70340681362725E-6</v>
      </c>
      <c r="B430" s="4">
        <v>-1.4004595500155201E-3</v>
      </c>
    </row>
    <row r="431" spans="1:2">
      <c r="A431" s="4">
        <v>1.70741482965931E-6</v>
      </c>
      <c r="B431" s="4">
        <v>-7.2400256540013797E-3</v>
      </c>
    </row>
    <row r="432" spans="1:2">
      <c r="A432" s="4">
        <v>1.7114228456913801E-6</v>
      </c>
      <c r="B432" s="4">
        <v>4.53044296636076E-2</v>
      </c>
    </row>
    <row r="433" spans="1:2">
      <c r="A433" s="4">
        <v>1.71543086172344E-6</v>
      </c>
      <c r="B433" s="4">
        <v>1.6228356506893599E-2</v>
      </c>
    </row>
    <row r="434" spans="1:2">
      <c r="A434" s="4">
        <v>1.7194388777555101E-6</v>
      </c>
      <c r="B434" s="4">
        <v>1.51641182685685E-2</v>
      </c>
    </row>
    <row r="435" spans="1:2">
      <c r="A435" s="4">
        <v>1.72344689378757E-6</v>
      </c>
      <c r="B435" s="4">
        <v>-4.6597483254645099E-2</v>
      </c>
    </row>
    <row r="436" spans="1:2">
      <c r="A436" s="4">
        <v>1.7274549098196299E-6</v>
      </c>
      <c r="B436" s="4">
        <v>-2.78092826963325E-2</v>
      </c>
    </row>
    <row r="437" spans="1:2">
      <c r="A437" s="4">
        <v>1.7314629258517E-6</v>
      </c>
      <c r="B437" s="4">
        <v>-7.8295405386137398E-3</v>
      </c>
    </row>
    <row r="438" spans="1:2">
      <c r="A438" s="4">
        <v>1.73547094188376E-6</v>
      </c>
      <c r="B438" s="4">
        <v>3.5594752060216298E-2</v>
      </c>
    </row>
    <row r="439" spans="1:2">
      <c r="A439" s="4">
        <v>1.7394789579158301E-6</v>
      </c>
      <c r="B439" s="4">
        <v>-2.51208770913907E-2</v>
      </c>
    </row>
    <row r="440" spans="1:2">
      <c r="A440" s="4">
        <v>1.74348697394789E-6</v>
      </c>
      <c r="B440" s="4">
        <v>5.9821334258571002E-2</v>
      </c>
    </row>
    <row r="441" spans="1:2">
      <c r="A441" s="4">
        <v>1.7474949899799499E-6</v>
      </c>
      <c r="B441" s="4">
        <v>4.5615328041019899E-2</v>
      </c>
    </row>
    <row r="442" spans="1:2">
      <c r="A442" s="4">
        <v>1.75150300601202E-6</v>
      </c>
      <c r="B442" s="4">
        <v>2.65311490076968E-3</v>
      </c>
    </row>
    <row r="443" spans="1:2">
      <c r="A443" s="4">
        <v>1.7555110220440799E-6</v>
      </c>
      <c r="B443" s="4">
        <v>-5.1168098329236002E-2</v>
      </c>
    </row>
    <row r="444" spans="1:2">
      <c r="A444" s="4">
        <v>1.75951903807615E-6</v>
      </c>
      <c r="B444" s="4">
        <v>1.6312439787422001E-2</v>
      </c>
    </row>
    <row r="445" spans="1:2">
      <c r="A445" s="4">
        <v>1.76352705410821E-6</v>
      </c>
      <c r="B445" s="4">
        <v>-9.8823935067109698E-3</v>
      </c>
    </row>
    <row r="446" spans="1:2">
      <c r="A446" s="4">
        <v>1.7675350701402801E-6</v>
      </c>
      <c r="B446" s="4">
        <v>3.4687275622013403E-2</v>
      </c>
    </row>
    <row r="447" spans="1:2">
      <c r="A447" s="4">
        <v>1.77154308617234E-6</v>
      </c>
      <c r="B447" s="4">
        <v>4.2639166366321098E-2</v>
      </c>
    </row>
    <row r="448" spans="1:2">
      <c r="A448" s="4">
        <v>1.7755511022043999E-6</v>
      </c>
      <c r="B448" s="4">
        <v>1.06613135497385E-2</v>
      </c>
    </row>
    <row r="449" spans="1:2">
      <c r="A449" s="4">
        <v>1.77955911823647E-6</v>
      </c>
      <c r="B449" s="4">
        <v>3.7916816745441799E-3</v>
      </c>
    </row>
    <row r="450" spans="1:2">
      <c r="A450" s="4">
        <v>1.7835671342685299E-6</v>
      </c>
      <c r="B450" s="4">
        <v>3.5065623116235498E-2</v>
      </c>
    </row>
    <row r="451" spans="1:2">
      <c r="A451" s="4">
        <v>1.7875751503006E-6</v>
      </c>
      <c r="B451" s="4">
        <v>-2.22421695706898E-2</v>
      </c>
    </row>
    <row r="452" spans="1:2">
      <c r="A452" s="4">
        <v>1.79158316633266E-6</v>
      </c>
      <c r="B452" s="4">
        <v>7.5857710927555496E-3</v>
      </c>
    </row>
    <row r="453" spans="1:2">
      <c r="A453" s="4">
        <v>1.7955911823647201E-6</v>
      </c>
      <c r="B453" s="4">
        <v>9.3161274225615903E-3</v>
      </c>
    </row>
    <row r="454" spans="1:2">
      <c r="A454" s="4">
        <v>1.79959919839679E-6</v>
      </c>
      <c r="B454" s="4">
        <v>-3.8126670617836603E-2</v>
      </c>
    </row>
    <row r="455" spans="1:2">
      <c r="A455" s="4">
        <v>1.8036072144288499E-6</v>
      </c>
      <c r="B455" s="4">
        <v>-2.8419976594453299E-2</v>
      </c>
    </row>
    <row r="456" spans="1:2">
      <c r="A456" s="4">
        <v>1.80761523046092E-6</v>
      </c>
      <c r="B456" s="4">
        <v>1.3365541125312101E-2</v>
      </c>
    </row>
    <row r="457" spans="1:2">
      <c r="A457" s="4">
        <v>1.8116232464929799E-6</v>
      </c>
      <c r="B457" s="4">
        <v>-1.20623155026917E-2</v>
      </c>
    </row>
    <row r="458" spans="1:2">
      <c r="A458" s="4">
        <v>1.81563126252505E-6</v>
      </c>
      <c r="B458" s="4">
        <v>1.7835248209376701E-2</v>
      </c>
    </row>
    <row r="459" spans="1:2">
      <c r="A459" s="4">
        <v>1.81963927855711E-6</v>
      </c>
      <c r="B459" s="4">
        <v>6.4830922385958001E-2</v>
      </c>
    </row>
    <row r="460" spans="1:2">
      <c r="A460" s="4">
        <v>1.8236472945891701E-6</v>
      </c>
      <c r="B460" s="4">
        <v>-8.13770878128885E-3</v>
      </c>
    </row>
    <row r="461" spans="1:2">
      <c r="A461" s="4">
        <v>1.82765531062124E-6</v>
      </c>
      <c r="B461" s="4">
        <v>-1.4037960247862901E-2</v>
      </c>
    </row>
    <row r="462" spans="1:2">
      <c r="A462" s="4">
        <v>1.8316633266532999E-6</v>
      </c>
      <c r="B462" s="4">
        <v>7.8365317350437298E-3</v>
      </c>
    </row>
    <row r="463" spans="1:2">
      <c r="A463" s="4">
        <v>1.83567134268537E-6</v>
      </c>
      <c r="B463" s="4">
        <v>-4.8298927626138598E-2</v>
      </c>
    </row>
    <row r="464" spans="1:2">
      <c r="A464" s="4">
        <v>1.8396793587174299E-6</v>
      </c>
      <c r="B464" s="4">
        <v>-5.3323750727070102E-2</v>
      </c>
    </row>
    <row r="465" spans="1:2">
      <c r="A465" s="4">
        <v>1.8436873747494901E-6</v>
      </c>
      <c r="B465" s="4">
        <v>-3.2503017282616502E-2</v>
      </c>
    </row>
    <row r="466" spans="1:2">
      <c r="A466" s="4">
        <v>1.84769539078156E-6</v>
      </c>
      <c r="B466" s="4">
        <v>8.5578992085320101E-4</v>
      </c>
    </row>
    <row r="467" spans="1:2">
      <c r="A467" s="4">
        <v>1.8517034068136201E-6</v>
      </c>
      <c r="B467" s="4">
        <v>-3.1452840308043302E-2</v>
      </c>
    </row>
    <row r="468" spans="1:2">
      <c r="A468" s="4">
        <v>1.85571142284569E-6</v>
      </c>
      <c r="B468" s="4">
        <v>-2.8625120283493899E-3</v>
      </c>
    </row>
    <row r="469" spans="1:2">
      <c r="A469" s="4">
        <v>1.8597194388777499E-6</v>
      </c>
      <c r="B469" s="4">
        <v>-1.6236143592342801E-2</v>
      </c>
    </row>
    <row r="470" spans="1:2">
      <c r="A470" s="4">
        <v>1.8637274549098101E-6</v>
      </c>
      <c r="B470" s="4">
        <v>-5.6755044484255501E-2</v>
      </c>
    </row>
    <row r="471" spans="1:2">
      <c r="A471" s="4">
        <v>1.8677354709418799E-6</v>
      </c>
      <c r="B471" s="4">
        <v>-9.9962230894871506E-3</v>
      </c>
    </row>
    <row r="472" spans="1:2">
      <c r="A472" s="4">
        <v>1.8717434869739401E-6</v>
      </c>
      <c r="B472" s="4">
        <v>-2.1213518712073599E-2</v>
      </c>
    </row>
    <row r="473" spans="1:2">
      <c r="A473" s="4">
        <v>1.87575150300601E-6</v>
      </c>
      <c r="B473" s="4">
        <v>-3.5594723979828199E-2</v>
      </c>
    </row>
    <row r="474" spans="1:2">
      <c r="A474" s="4">
        <v>1.8797595190380701E-6</v>
      </c>
      <c r="B474" s="4">
        <v>-5.1729036579499899E-2</v>
      </c>
    </row>
    <row r="475" spans="1:2">
      <c r="A475" s="4">
        <v>1.88376753507014E-6</v>
      </c>
      <c r="B475" s="4">
        <v>4.5573139965766601E-3</v>
      </c>
    </row>
    <row r="476" spans="1:2">
      <c r="A476" s="4">
        <v>1.8877755511021999E-6</v>
      </c>
      <c r="B476" s="4">
        <v>7.8894724227492E-3</v>
      </c>
    </row>
    <row r="477" spans="1:2">
      <c r="A477" s="4">
        <v>1.8917835671342601E-6</v>
      </c>
      <c r="B477" s="4">
        <v>1.6694150194523499E-3</v>
      </c>
    </row>
    <row r="478" spans="1:2">
      <c r="A478" s="4">
        <v>1.8957915831663299E-6</v>
      </c>
      <c r="B478" s="4">
        <v>2.0895205868044602E-2</v>
      </c>
    </row>
    <row r="479" spans="1:2">
      <c r="A479" s="4">
        <v>1.8997995991983901E-6</v>
      </c>
      <c r="B479" s="4">
        <v>5.6800250515718902E-2</v>
      </c>
    </row>
    <row r="480" spans="1:2">
      <c r="A480" s="4">
        <v>1.90380761523046E-6</v>
      </c>
      <c r="B480" s="4">
        <v>-5.6329937021477997E-2</v>
      </c>
    </row>
    <row r="481" spans="1:2">
      <c r="A481" s="4">
        <v>1.9078156312625199E-6</v>
      </c>
      <c r="B481" s="4">
        <v>-2.4021136445764799E-2</v>
      </c>
    </row>
    <row r="482" spans="1:2">
      <c r="A482" s="4">
        <v>1.9118236472945798E-6</v>
      </c>
      <c r="B482" s="4">
        <v>-2.99378194384083E-2</v>
      </c>
    </row>
    <row r="483" spans="1:2">
      <c r="A483" s="4">
        <v>1.9158316633266499E-6</v>
      </c>
      <c r="B483" s="4">
        <v>2.80346982138171E-2</v>
      </c>
    </row>
    <row r="484" spans="1:2">
      <c r="A484" s="4">
        <v>1.9198396793587098E-6</v>
      </c>
      <c r="B484" s="4">
        <v>5.8034260610752104E-3</v>
      </c>
    </row>
    <row r="485" spans="1:2">
      <c r="A485" s="4">
        <v>1.9238476953907799E-6</v>
      </c>
      <c r="B485" s="4">
        <v>-3.3938471151438901E-2</v>
      </c>
    </row>
    <row r="486" spans="1:2">
      <c r="A486" s="4">
        <v>1.9278557114228399E-6</v>
      </c>
      <c r="B486" s="4">
        <v>-6.2061486350902598E-2</v>
      </c>
    </row>
    <row r="487" spans="1:2">
      <c r="A487" s="4">
        <v>1.9318637274548998E-6</v>
      </c>
      <c r="B487" s="4">
        <v>-2.1193486068532798E-2</v>
      </c>
    </row>
    <row r="488" spans="1:2">
      <c r="A488" s="4">
        <v>1.9358717434869699E-6</v>
      </c>
      <c r="B488" s="4">
        <v>-1.3254514164249699E-2</v>
      </c>
    </row>
    <row r="489" spans="1:2">
      <c r="A489" s="4">
        <v>1.9398797595190298E-6</v>
      </c>
      <c r="B489" s="4">
        <v>7.7962121722771102E-2</v>
      </c>
    </row>
    <row r="490" spans="1:2">
      <c r="A490" s="4">
        <v>1.9438877755510999E-6</v>
      </c>
      <c r="B490" s="4">
        <v>3.2100117899216601E-2</v>
      </c>
    </row>
    <row r="491" spans="1:2">
      <c r="A491" s="4">
        <v>1.9478957915831598E-6</v>
      </c>
      <c r="B491" s="4">
        <v>9.3990036960337603E-4</v>
      </c>
    </row>
    <row r="492" spans="1:2">
      <c r="A492" s="4">
        <v>1.9519038076152299E-6</v>
      </c>
      <c r="B492" s="4">
        <v>-7.5666450403989397E-3</v>
      </c>
    </row>
    <row r="493" spans="1:2">
      <c r="A493" s="4">
        <v>1.9559118236472899E-6</v>
      </c>
      <c r="B493" s="4">
        <v>-2.4390854194993001E-2</v>
      </c>
    </row>
    <row r="494" spans="1:2">
      <c r="A494" s="4">
        <v>1.9599198396793498E-6</v>
      </c>
      <c r="B494" s="4">
        <v>-4.0337728270852698E-2</v>
      </c>
    </row>
    <row r="495" spans="1:2">
      <c r="A495" s="4">
        <v>1.9639278557114199E-6</v>
      </c>
      <c r="B495" s="4">
        <v>4.1423071128491799E-2</v>
      </c>
    </row>
    <row r="496" spans="1:2">
      <c r="A496" s="4">
        <v>1.9679358717434798E-6</v>
      </c>
      <c r="B496" s="4">
        <v>4.6384610181679199E-2</v>
      </c>
    </row>
    <row r="497" spans="1:2">
      <c r="A497" s="4">
        <v>1.9719438877755499E-6</v>
      </c>
      <c r="B497" s="4">
        <v>1.1737616148842301E-2</v>
      </c>
    </row>
    <row r="498" spans="1:2">
      <c r="A498" s="4">
        <v>1.9759519038076098E-6</v>
      </c>
      <c r="B498" s="4">
        <v>5.6472013090695904E-3</v>
      </c>
    </row>
    <row r="499" spans="1:2">
      <c r="A499" s="4">
        <v>1.9799599198396702E-6</v>
      </c>
      <c r="B499" s="4">
        <v>-6.8460201250497996E-2</v>
      </c>
    </row>
    <row r="500" spans="1:2">
      <c r="A500" s="4">
        <v>1.9839679358717399E-6</v>
      </c>
      <c r="B500" s="4">
        <v>2.0604958980441401E-2</v>
      </c>
    </row>
    <row r="501" spans="1:2">
      <c r="A501" s="4">
        <v>1.9879759519037998E-6</v>
      </c>
      <c r="B501" s="4">
        <v>2.8002414992766501E-2</v>
      </c>
    </row>
    <row r="502" spans="1:2">
      <c r="A502" s="4">
        <v>1.9919839679358699E-6</v>
      </c>
      <c r="B502" s="4">
        <v>2.19916821862551E-2</v>
      </c>
    </row>
    <row r="503" spans="1:2">
      <c r="A503" s="4">
        <v>1.9959919839679298E-6</v>
      </c>
      <c r="B503" s="4">
        <v>2.3709334796633199E-3</v>
      </c>
    </row>
    <row r="504" spans="1:2">
      <c r="A504" s="4">
        <v>1.9999999999999902E-6</v>
      </c>
      <c r="B504" s="4">
        <v>1.7398013822414699E-2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75E00-3CF3-40D1-B168-AABF53E3DD86}">
  <dimension ref="A1:A5"/>
  <sheetViews>
    <sheetView workbookViewId="0">
      <selection activeCell="A6" sqref="A6"/>
    </sheetView>
  </sheetViews>
  <sheetFormatPr defaultRowHeight="14.5"/>
  <cols>
    <col min="1" max="1" width="15.54296875" customWidth="1"/>
  </cols>
  <sheetData>
    <row r="1" spans="1:1">
      <c r="A1" t="s">
        <v>5</v>
      </c>
    </row>
    <row r="2" spans="1:1">
      <c r="A2" t="s">
        <v>33</v>
      </c>
    </row>
    <row r="3" spans="1:1">
      <c r="A3" t="s">
        <v>34</v>
      </c>
    </row>
    <row r="4" spans="1:1">
      <c r="A4" t="s">
        <v>35</v>
      </c>
    </row>
    <row r="5" spans="1:1">
      <c r="A5" t="s">
        <v>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5CFAE-D12E-44D4-A63D-4F3FE6BAAD9C}">
  <dimension ref="A1:D32"/>
  <sheetViews>
    <sheetView workbookViewId="0">
      <selection activeCell="B8" sqref="B8"/>
    </sheetView>
  </sheetViews>
  <sheetFormatPr defaultRowHeight="14.5"/>
  <cols>
    <col min="2" max="2" width="21.1796875" customWidth="1"/>
    <col min="3" max="3" width="96.81640625" customWidth="1"/>
    <col min="4" max="4" width="67.7265625" customWidth="1"/>
  </cols>
  <sheetData>
    <row r="1" spans="1:4" s="9" customFormat="1">
      <c r="A1" s="9" t="s">
        <v>103</v>
      </c>
    </row>
    <row r="3" spans="1:4" s="40" customFormat="1">
      <c r="A3" s="42" t="s">
        <v>101</v>
      </c>
    </row>
    <row r="4" spans="1:4" s="40" customFormat="1">
      <c r="B4" s="40" t="s">
        <v>102</v>
      </c>
    </row>
    <row r="5" spans="1:4" ht="116">
      <c r="B5" t="s">
        <v>15</v>
      </c>
      <c r="C5" s="1" t="s">
        <v>16</v>
      </c>
      <c r="D5" s="1" t="s">
        <v>104</v>
      </c>
    </row>
    <row r="6" spans="1:4" ht="188.5">
      <c r="B6" t="s">
        <v>17</v>
      </c>
      <c r="C6" s="1" t="s">
        <v>18</v>
      </c>
      <c r="D6" s="1" t="s">
        <v>105</v>
      </c>
    </row>
    <row r="7" spans="1:4" ht="232">
      <c r="B7" t="s">
        <v>19</v>
      </c>
      <c r="C7" s="1" t="s">
        <v>20</v>
      </c>
      <c r="D7" s="1" t="s">
        <v>106</v>
      </c>
    </row>
    <row r="8" spans="1:4" ht="217.5">
      <c r="B8" t="s">
        <v>97</v>
      </c>
      <c r="C8" s="1" t="s">
        <v>100</v>
      </c>
      <c r="D8" s="1" t="s">
        <v>107</v>
      </c>
    </row>
    <row r="9" spans="1:4" ht="43.5">
      <c r="B9" t="s">
        <v>98</v>
      </c>
      <c r="C9" s="1" t="s">
        <v>99</v>
      </c>
      <c r="D9" t="s">
        <v>108</v>
      </c>
    </row>
    <row r="11" spans="1:4" s="42" customFormat="1">
      <c r="A11" s="42" t="s">
        <v>67</v>
      </c>
    </row>
    <row r="12" spans="1:4" s="40" customFormat="1" ht="58">
      <c r="C12" s="41" t="s">
        <v>113</v>
      </c>
    </row>
    <row r="13" spans="1:4">
      <c r="B13" t="s">
        <v>68</v>
      </c>
      <c r="C13" t="s">
        <v>70</v>
      </c>
      <c r="D13" t="s">
        <v>71</v>
      </c>
    </row>
    <row r="14" spans="1:4" ht="87">
      <c r="B14" t="s">
        <v>69</v>
      </c>
      <c r="C14" s="1" t="s">
        <v>110</v>
      </c>
      <c r="D14" t="s">
        <v>72</v>
      </c>
    </row>
    <row r="15" spans="1:4" ht="43.5">
      <c r="B15" t="s">
        <v>21</v>
      </c>
      <c r="C15" s="1" t="s">
        <v>74</v>
      </c>
      <c r="D15" t="s">
        <v>77</v>
      </c>
    </row>
    <row r="16" spans="1:4" ht="101.5">
      <c r="B16" t="s">
        <v>22</v>
      </c>
      <c r="C16" s="1" t="s">
        <v>111</v>
      </c>
      <c r="D16" t="s">
        <v>73</v>
      </c>
    </row>
    <row r="17" spans="1:4" ht="43.5">
      <c r="B17" t="s">
        <v>23</v>
      </c>
      <c r="C17" s="1" t="s">
        <v>112</v>
      </c>
      <c r="D17" t="s">
        <v>75</v>
      </c>
    </row>
    <row r="18" spans="1:4" ht="116">
      <c r="B18" t="s">
        <v>24</v>
      </c>
      <c r="C18" s="1" t="s">
        <v>78</v>
      </c>
      <c r="D18" t="s">
        <v>76</v>
      </c>
    </row>
    <row r="19" spans="1:4" ht="43.5">
      <c r="B19" t="s">
        <v>25</v>
      </c>
      <c r="C19" s="1" t="s">
        <v>26</v>
      </c>
      <c r="D19" t="s">
        <v>79</v>
      </c>
    </row>
    <row r="20" spans="1:4" ht="145">
      <c r="B20" t="s">
        <v>27</v>
      </c>
      <c r="C20" s="1" t="s">
        <v>81</v>
      </c>
      <c r="D20" t="s">
        <v>80</v>
      </c>
    </row>
    <row r="21" spans="1:4" ht="101.5">
      <c r="B21" t="s">
        <v>28</v>
      </c>
      <c r="C21" s="1" t="s">
        <v>29</v>
      </c>
      <c r="D21" t="s">
        <v>82</v>
      </c>
    </row>
    <row r="22" spans="1:4" ht="174">
      <c r="B22" t="s">
        <v>30</v>
      </c>
      <c r="C22" s="1" t="s">
        <v>38</v>
      </c>
      <c r="D22" t="s">
        <v>83</v>
      </c>
    </row>
    <row r="23" spans="1:4">
      <c r="C23" s="1"/>
    </row>
    <row r="24" spans="1:4" s="8" customFormat="1">
      <c r="A24" s="8" t="s">
        <v>109</v>
      </c>
    </row>
    <row r="25" spans="1:4" ht="130.5">
      <c r="B25" t="s">
        <v>90</v>
      </c>
      <c r="C25" s="1" t="s">
        <v>92</v>
      </c>
      <c r="D25" t="s">
        <v>91</v>
      </c>
    </row>
    <row r="26" spans="1:4" s="38" customFormat="1" ht="101.5">
      <c r="B26" s="38" t="s">
        <v>93</v>
      </c>
      <c r="C26" s="39" t="s">
        <v>31</v>
      </c>
      <c r="D26" s="38" t="s">
        <v>94</v>
      </c>
    </row>
    <row r="27" spans="1:4" s="38" customFormat="1" ht="101.5">
      <c r="B27" s="38" t="s">
        <v>96</v>
      </c>
      <c r="C27" s="39" t="s">
        <v>32</v>
      </c>
      <c r="D27" s="38" t="s">
        <v>95</v>
      </c>
    </row>
    <row r="29" spans="1:4" s="42" customFormat="1">
      <c r="A29" s="42" t="s">
        <v>84</v>
      </c>
    </row>
    <row r="30" spans="1:4" ht="159.5">
      <c r="B30" t="s">
        <v>11</v>
      </c>
      <c r="C30" s="1" t="s">
        <v>12</v>
      </c>
      <c r="D30" s="1" t="s">
        <v>85</v>
      </c>
    </row>
    <row r="31" spans="1:4" ht="409.5">
      <c r="B31" t="s">
        <v>13</v>
      </c>
      <c r="C31" s="1" t="s">
        <v>14</v>
      </c>
      <c r="D31" s="1" t="s">
        <v>86</v>
      </c>
    </row>
    <row r="32" spans="1:4" ht="29">
      <c r="B32" t="s">
        <v>88</v>
      </c>
      <c r="C32" s="1" t="s">
        <v>87</v>
      </c>
      <c r="D32" t="s">
        <v>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Instructions</vt:lpstr>
      <vt:lpstr>Curve Fit Uncertainty</vt:lpstr>
      <vt:lpstr>Examples</vt:lpstr>
      <vt:lpstr>Lookup</vt:lpstr>
      <vt:lpstr>Formula Reference</vt:lpstr>
      <vt:lpstr>Coefficients</vt:lpstr>
      <vt:lpstr>Covariance</vt:lpstr>
      <vt:lpstr>CoverageFactor</vt:lpstr>
      <vt:lpstr>Guess</vt:lpstr>
      <vt:lpstr>LevelConfidence</vt:lpstr>
      <vt:lpstr>ModelName</vt:lpstr>
      <vt:lpstr>StdUncert</vt:lpstr>
      <vt:lpstr>Syx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Delker, Collin</cp:lastModifiedBy>
  <cp:revision/>
  <dcterms:created xsi:type="dcterms:W3CDTF">2026-01-18T21:25:33Z</dcterms:created>
  <dcterms:modified xsi:type="dcterms:W3CDTF">2026-05-21T14:31:23Z</dcterms:modified>
  <cp:category/>
  <cp:contentStatus/>
</cp:coreProperties>
</file>